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65521" windowWidth="15480" windowHeight="11580" activeTab="3"/>
  </bookViews>
  <sheets>
    <sheet name="pažyma priedas" sheetId="1" r:id="rId1"/>
    <sheet name="FBA" sheetId="2" r:id="rId2"/>
    <sheet name="VRA (2)" sheetId="3" r:id="rId3"/>
    <sheet name="AR.20fin.sumos" sheetId="4" r:id="rId4"/>
  </sheets>
  <externalReferences>
    <externalReference r:id="rId7"/>
  </externalReferences>
  <definedNames>
    <definedName name="__MAIN__">#REF!</definedName>
    <definedName name="__repmem__" localSheetId="2">'[1]DK_III_ketv'!#REF!</definedName>
    <definedName name="__repmem__">#REF!</definedName>
    <definedName name="_xlnm.Print_Area" localSheetId="3">'AR.20fin.sumos'!$A$1:$M$29</definedName>
    <definedName name="_xlnm.Print_Area" localSheetId="1">'FBA'!$A$1:$G$98</definedName>
    <definedName name="_xlnm.Print_Area" localSheetId="2">'VRA (2)'!$A$1:$I$59</definedName>
    <definedName name="_xlnm.Print_Titles" localSheetId="3">'AR.20fin.sumos'!$11:$13</definedName>
    <definedName name="_xlnm.Print_Titles" localSheetId="1">'FBA'!$19:$19</definedName>
    <definedName name="_xlnm.Print_Titles" localSheetId="2">'VRA (2)'!$18:$18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I54" authorId="0">
      <text>
        <r>
          <rPr>
            <b/>
            <sz val="8"/>
            <rFont val="Tahoma"/>
            <family val="0"/>
          </rPr>
          <t>šitas skirtumas turi atitikti negautų iš SB spec.lėšų likutį</t>
        </r>
      </text>
    </comment>
    <comment ref="H54" authorId="0">
      <text>
        <r>
          <rPr>
            <b/>
            <sz val="8"/>
            <rFont val="Tahoma"/>
            <family val="0"/>
          </rPr>
          <t>šitas skaičius turi atitikti 228 sąskaitą ir dar turi atitikti finansavimo sumų pažymą, kurią atidavei Eglei. Be to tas skaičius atitinka pažymoje priede įrašytą.</t>
        </r>
      </text>
    </comment>
  </commentList>
</comments>
</file>

<file path=xl/sharedStrings.xml><?xml version="1.0" encoding="utf-8"?>
<sst xmlns="http://schemas.openxmlformats.org/spreadsheetml/2006/main" count="447" uniqueCount="294">
  <si>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</si>
  <si>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</si>
  <si>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</si>
  <si>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</si>
  <si>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</si>
  <si>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</si>
  <si>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</si>
  <si>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</si>
  <si>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</si>
  <si>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</si>
  <si>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</si>
  <si>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</si>
  <si>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</si>
  <si>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</si>
  <si>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</si>
  <si>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</si>
  <si>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</si>
  <si>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</si>
  <si>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</si>
  <si>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</si>
  <si>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</si>
  <si>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</si>
  <si>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</si>
  <si>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</si>
  <si>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</si>
  <si>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</si>
  <si>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</si>
  <si>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</si>
  <si>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</si>
  <si>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</si>
  <si>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</si>
  <si>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</si>
  <si>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</si>
  <si>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</si>
  <si>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</si>
  <si>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</si>
  <si>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</si>
  <si>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</si>
  <si>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</si>
  <si>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</si>
  <si>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</si>
  <si>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</si>
  <si>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</si>
  <si>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</si>
  <si>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</si>
  <si>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</si>
  <si>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</si>
  <si>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</si>
  <si>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</si>
  <si>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</si>
  <si>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</si>
  <si>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</si>
  <si>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</si>
  <si>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</si>
  <si>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</si>
  <si>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</si>
  <si>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</si>
  <si>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</si>
  <si>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</si>
  <si>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</si>
  <si>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</si>
  <si>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</si>
  <si>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</si>
  <si>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</si>
  <si>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</si>
  <si>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</si>
  <si>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</si>
  <si>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</si>
  <si>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</si>
  <si>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</si>
  <si>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</si>
  <si>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</si>
  <si>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</si>
  <si>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</si>
  <si>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</si>
  <si>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</si>
  <si>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</si>
  <si>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</si>
  <si>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</si>
  <si>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</si>
  <si>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</si>
  <si>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</si>
  <si>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</si>
  <si>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</si>
  <si>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</si>
  <si>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</si>
  <si>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</si>
  <si>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</si>
  <si>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</si>
  <si>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</si>
  <si>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</si>
  <si>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</si>
  <si>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</si>
  <si>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</si>
  <si>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</si>
  <si>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</si>
  <si>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</si>
  <si>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</si>
  <si>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</si>
  <si>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</si>
  <si>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</si>
  <si>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</si>
  <si>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</si>
  <si>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</si>
  <si>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</si>
  <si>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</si>
  <si>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</si>
  <si>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</si>
  <si>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</si>
  <si>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</si>
  <si>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</si>
  <si>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</si>
  <si>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</si>
  <si>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</si>
  <si>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</si>
  <si>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</si>
  <si>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</si>
  <si>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</si>
  <si>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</si>
  <si>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</si>
  <si>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</si>
  <si>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</si>
  <si>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</si>
  <si>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</si>
  <si>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</si>
  <si>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</si>
  <si>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</si>
  <si>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</si>
  <si>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</si>
  <si>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>Klaipėdos miesto pedagogų švietimo ir kultūros centras</t>
  </si>
  <si>
    <t>įstaigos kodas 195175552, H.Manto g. 77</t>
  </si>
  <si>
    <t>PAGAL 2012 M.BIRŽELIO MĖN. 30D. DUOMENIS</t>
  </si>
  <si>
    <t>2012.10.30 Nr. 2</t>
  </si>
  <si>
    <t>Direktorius</t>
  </si>
  <si>
    <t>Alfonsas Zvėrka</t>
  </si>
  <si>
    <t>3-iojo VSAFAS „Veiklos rezultatų ataskaita“</t>
  </si>
  <si>
    <t>1 priedas</t>
  </si>
  <si>
    <t>(Žemesniojo lygio viešojo sektoriaus subjektų, išskyrus mokesčių fondus ir išteklių fondus</t>
  </si>
  <si>
    <t>(įskaitant socialinės apsaugos fondus), veiklos rezultatų ataskaitos forma)</t>
  </si>
  <si>
    <t>Klaipėdos miesto pedagogų švietimo ir kultūros centras H.Manto 77 Klaipėda 195175552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</si>
  <si>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</si>
  <si>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</si>
  <si>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</si>
  <si>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</si>
  <si>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</si>
  <si>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>PAGAL 2012 M.RUGSĖJO MĖN 30 D. DUOMENIS</t>
  </si>
  <si>
    <t>Pateikimo valiuta ir tikslumas: litais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</si>
  <si>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</si>
  <si>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</si>
  <si>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</si>
  <si>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</si>
  <si>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</si>
  <si>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</si>
  <si>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</si>
  <si>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</si>
  <si>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</si>
  <si>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</si>
  <si>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 xml:space="preserve">                                                                                                                                              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</si>
  <si>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</si>
  <si>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</si>
  <si>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</si>
  <si>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</si>
  <si>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</si>
  <si>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</si>
  <si>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</si>
  <si>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</si>
  <si>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</si>
  <si>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</si>
  <si>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</si>
  <si>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</si>
  <si>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</si>
  <si>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</si>
  <si>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</si>
  <si>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</si>
  <si>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</si>
  <si>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</si>
  <si>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</si>
  <si>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</si>
  <si>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</si>
  <si>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</si>
  <si>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</si>
  <si>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</si>
  <si>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</si>
  <si>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</si>
  <si>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</si>
  <si>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</si>
  <si>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</si>
  <si>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</si>
  <si>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</si>
  <si>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</si>
  <si>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</si>
  <si>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</si>
  <si>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</si>
  <si>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</si>
  <si>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</si>
  <si>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</si>
  <si>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</si>
  <si>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</si>
  <si>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</si>
  <si>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</si>
  <si>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 xml:space="preserve">                   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</si>
  <si>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</si>
  <si>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</si>
  <si>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</si>
  <si>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</si>
  <si>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</si>
  <si>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</si>
  <si>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</si>
  <si>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</si>
  <si>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</si>
  <si>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</si>
  <si>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</si>
  <si>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</si>
  <si>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</si>
  <si>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</si>
  <si>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</si>
  <si>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</si>
  <si>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</si>
  <si>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</si>
  <si>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</si>
  <si>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</si>
  <si>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</si>
  <si>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</si>
  <si>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</si>
  <si>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</si>
  <si>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20-ojo VSAFAS „Finansavimo sumos“</t>
  </si>
  <si>
    <t>4 priedas</t>
  </si>
  <si>
    <t>(Informacijos apie finansavimo sumas pagal šaltinį, tikslinę paskirtį ir jų pokyčius per ataskaitinį laikotarpį pateikimo žemesniojo lygio 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</si>
  <si>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</si>
  <si>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</si>
  <si>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</si>
  <si>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</si>
  <si>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</si>
  <si>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</si>
  <si>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</si>
  <si>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</si>
  <si>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</si>
  <si>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</si>
  <si>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</si>
  <si>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</si>
  <si>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</si>
  <si>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</si>
  <si>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</si>
  <si>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</si>
  <si>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</si>
  <si>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</si>
  <si>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IT + atsargos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</si>
  <si>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</si>
  <si>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</si>
  <si>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</si>
  <si>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</si>
  <si>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</si>
  <si>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</si>
  <si>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</si>
  <si>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</si>
  <si>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</si>
  <si>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</si>
  <si>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</si>
  <si>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</si>
  <si>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</si>
  <si>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</si>
  <si>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</si>
  <si>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</si>
  <si>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Rengėjas:</t>
  </si>
  <si>
    <t>Direktorius Alfonsas Zvėrka</t>
  </si>
  <si>
    <t>( Vardas, pavardė, parašas )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</si>
  <si>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</si>
  <si>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Forma patvirtinta</t>
  </si>
  <si>
    <t>Klaipėdos miesto savivaldybės</t>
  </si>
  <si>
    <t>(viešojo sektoriaus subjeko pavadinimas)</t>
  </si>
  <si>
    <t>administracijos direktoriaus</t>
  </si>
  <si>
    <t>įst.kod.195175552, H.Manto g. 77, Klaipėda</t>
  </si>
  <si>
    <t xml:space="preserve">2012 m. kovo 22 d. </t>
  </si>
  <si>
    <t>(viešojo sektoriaus subjekto kodas, adresas)</t>
  </si>
  <si>
    <t>įsakymu Nr. AD1-602</t>
  </si>
  <si>
    <t>PAŽYMA-PRIEDAS PRIE FINANSINĖS BŪKLĖS ATASKAITOS</t>
  </si>
  <si>
    <t>PAGAL 2012 M.     BIRŽELIO MĖN       30   D. DUOMENIS</t>
  </si>
  <si>
    <t>Gautinos sumos už turto naudojimą</t>
  </si>
  <si>
    <t>Gautinos sumos už parduotas prekes, turtą, paslaugas</t>
  </si>
  <si>
    <t>Sukauptos finasavimo pajamos (savivaldybės biudžeto lėšos)</t>
  </si>
  <si>
    <t>Sukauptos finasavimo pajamos (valstybės biudžeto lėšos)</t>
  </si>
  <si>
    <t>Sukauptos finansavimo pajamos (atostogų rezervas savivaldybės biudžeto lėšos)</t>
  </si>
  <si>
    <t>Sukauptos finansavimo pajamos (atostogų rezervas valstybės biudžeto lėšos)</t>
  </si>
  <si>
    <t>Kitos sukauptos pajamos *</t>
  </si>
  <si>
    <t>Kitos sukauptos gautinos sumos *</t>
  </si>
  <si>
    <t>Sukauptos gautinos sumos (negauti spec.programų likučiai)</t>
  </si>
  <si>
    <t>Išieškotinos sumos už padarytą žalą</t>
  </si>
  <si>
    <t>Kitos gautinos sumos*</t>
  </si>
  <si>
    <t>x</t>
  </si>
  <si>
    <t xml:space="preserve"> III.3</t>
  </si>
  <si>
    <t>Rengėjas</t>
  </si>
  <si>
    <t>Vyr.buhalterė Laila Kuzmienė</t>
  </si>
  <si>
    <t>(vardas ir pavardė, parašas)</t>
  </si>
  <si>
    <t>* PASTABA. Į * pažymėtus stulpelius įrašyti neišvardytas sumas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</si>
</sst>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</numFmts>
  <fonts count="7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trike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2" borderId="0" applyNumberFormat="0" applyBorder="0" applyAlignment="0" applyProtection="0"/>
    <xf numFmtId="0" fontId="62" fillId="20" borderId="0" applyNumberFormat="0" applyBorder="0" applyAlignment="0" applyProtection="0"/>
    <xf numFmtId="0" fontId="62" fillId="25" borderId="0" applyNumberFormat="0" applyBorder="0" applyAlignment="0" applyProtection="0"/>
    <xf numFmtId="0" fontId="6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64" fillId="30" borderId="0" applyNumberFormat="0" applyBorder="0" applyAlignment="0" applyProtection="0"/>
    <xf numFmtId="0" fontId="24" fillId="31" borderId="4" applyNumberFormat="0" applyAlignment="0" applyProtection="0"/>
    <xf numFmtId="0" fontId="25" fillId="32" borderId="5" applyNumberFormat="0" applyAlignment="0" applyProtection="0"/>
    <xf numFmtId="0" fontId="26" fillId="0" borderId="0" applyNumberFormat="0" applyFill="0" applyBorder="0" applyAlignment="0" applyProtection="0"/>
    <xf numFmtId="0" fontId="65" fillId="33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4" applyNumberFormat="0" applyAlignment="0" applyProtection="0"/>
    <xf numFmtId="0" fontId="66" fillId="34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5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36" borderId="0" applyNumberFormat="0" applyBorder="0" applyAlignment="0" applyProtection="0"/>
    <xf numFmtId="0" fontId="69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8" borderId="12" applyNumberFormat="0" applyFont="0" applyAlignment="0" applyProtection="0"/>
    <xf numFmtId="0" fontId="35" fillId="31" borderId="13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0" fillId="45" borderId="14" applyNumberFormat="0" applyFont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34" borderId="10" applyNumberFormat="0" applyAlignment="0" applyProtection="0"/>
    <xf numFmtId="0" fontId="72" fillId="0" borderId="15" applyNumberFormat="0" applyFill="0" applyAlignment="0" applyProtection="0"/>
    <xf numFmtId="0" fontId="73" fillId="0" borderId="16" applyNumberFormat="0" applyFill="0" applyAlignment="0" applyProtection="0"/>
    <xf numFmtId="0" fontId="74" fillId="46" borderId="17" applyNumberFormat="0" applyAlignment="0" applyProtection="0"/>
    <xf numFmtId="0" fontId="10" fillId="0" borderId="0" applyNumberFormat="0" applyFill="0" applyBorder="0" applyAlignment="0" applyProtection="0"/>
    <xf numFmtId="0" fontId="36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2" fillId="47" borderId="19" xfId="0" applyFont="1" applyFill="1" applyBorder="1" applyAlignment="1">
      <alignment horizontal="center" vertical="center" wrapText="1"/>
    </xf>
    <xf numFmtId="49" fontId="2" fillId="47" borderId="2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47" borderId="20" xfId="0" applyFont="1" applyFill="1" applyBorder="1" applyAlignment="1">
      <alignment horizontal="left" vertical="center" wrapText="1"/>
    </xf>
    <xf numFmtId="0" fontId="4" fillId="47" borderId="19" xfId="0" applyFont="1" applyFill="1" applyBorder="1" applyAlignment="1">
      <alignment horizontal="left" vertical="center"/>
    </xf>
    <xf numFmtId="0" fontId="4" fillId="47" borderId="20" xfId="0" applyFont="1" applyFill="1" applyBorder="1" applyAlignment="1">
      <alignment horizontal="left" vertical="center"/>
    </xf>
    <xf numFmtId="0" fontId="2" fillId="47" borderId="0" xfId="0" applyFont="1" applyFill="1" applyAlignment="1">
      <alignment horizontal="center" vertical="center" wrapText="1"/>
    </xf>
    <xf numFmtId="0" fontId="4" fillId="47" borderId="0" xfId="0" applyFont="1" applyFill="1" applyAlignment="1">
      <alignment horizontal="center" vertical="center" wrapText="1"/>
    </xf>
    <xf numFmtId="0" fontId="2" fillId="47" borderId="21" xfId="0" applyFont="1" applyFill="1" applyBorder="1" applyAlignment="1">
      <alignment horizontal="left" vertical="center" wrapText="1"/>
    </xf>
    <xf numFmtId="0" fontId="4" fillId="47" borderId="0" xfId="0" applyFont="1" applyFill="1" applyAlignment="1">
      <alignment vertical="center"/>
    </xf>
    <xf numFmtId="0" fontId="4" fillId="47" borderId="0" xfId="0" applyFont="1" applyFill="1" applyAlignment="1">
      <alignment vertical="center" wrapText="1"/>
    </xf>
    <xf numFmtId="0" fontId="2" fillId="47" borderId="19" xfId="0" applyFont="1" applyFill="1" applyBorder="1" applyAlignment="1">
      <alignment horizontal="left" vertical="center"/>
    </xf>
    <xf numFmtId="0" fontId="2" fillId="47" borderId="20" xfId="0" applyFont="1" applyFill="1" applyBorder="1" applyAlignment="1">
      <alignment horizontal="left" vertical="center" wrapText="1"/>
    </xf>
    <xf numFmtId="0" fontId="4" fillId="47" borderId="19" xfId="0" applyFont="1" applyFill="1" applyBorder="1" applyAlignment="1">
      <alignment vertical="center" wrapText="1"/>
    </xf>
    <xf numFmtId="0" fontId="6" fillId="47" borderId="22" xfId="0" applyFont="1" applyFill="1" applyBorder="1" applyAlignment="1">
      <alignment horizontal="left" vertical="center"/>
    </xf>
    <xf numFmtId="0" fontId="6" fillId="47" borderId="22" xfId="0" applyFont="1" applyFill="1" applyBorder="1" applyAlignment="1">
      <alignment horizontal="left" vertical="center" wrapText="1"/>
    </xf>
    <xf numFmtId="0" fontId="4" fillId="47" borderId="2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47" borderId="23" xfId="0" applyFont="1" applyFill="1" applyBorder="1" applyAlignment="1">
      <alignment horizontal="center" vertical="center" wrapText="1"/>
    </xf>
    <xf numFmtId="0" fontId="4" fillId="47" borderId="24" xfId="0" applyFont="1" applyFill="1" applyBorder="1" applyAlignment="1">
      <alignment horizontal="left" vertical="center"/>
    </xf>
    <xf numFmtId="0" fontId="4" fillId="47" borderId="25" xfId="0" applyFont="1" applyFill="1" applyBorder="1" applyAlignment="1">
      <alignment horizontal="left" vertical="center"/>
    </xf>
    <xf numFmtId="0" fontId="4" fillId="47" borderId="25" xfId="0" applyFont="1" applyFill="1" applyBorder="1" applyAlignment="1">
      <alignment horizontal="left" vertical="center" wrapText="1"/>
    </xf>
    <xf numFmtId="0" fontId="4" fillId="47" borderId="23" xfId="0" applyFont="1" applyFill="1" applyBorder="1" applyAlignment="1">
      <alignment vertical="center" wrapText="1"/>
    </xf>
    <xf numFmtId="0" fontId="4" fillId="47" borderId="20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left" vertical="center"/>
    </xf>
    <xf numFmtId="0" fontId="4" fillId="47" borderId="26" xfId="0" applyFont="1" applyFill="1" applyBorder="1" applyAlignment="1">
      <alignment horizontal="left" vertical="center" wrapText="1"/>
    </xf>
    <xf numFmtId="16" fontId="4" fillId="47" borderId="21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47" borderId="21" xfId="0" applyFont="1" applyFill="1" applyBorder="1" applyAlignment="1">
      <alignment horizontal="left" vertical="center" wrapText="1"/>
    </xf>
    <xf numFmtId="0" fontId="4" fillId="47" borderId="19" xfId="0" applyFont="1" applyFill="1" applyBorder="1" applyAlignment="1">
      <alignment horizontal="center" vertical="center" wrapText="1"/>
    </xf>
    <xf numFmtId="0" fontId="2" fillId="47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4" fillId="47" borderId="27" xfId="0" applyFont="1" applyFill="1" applyBorder="1" applyAlignment="1">
      <alignment horizontal="left" vertical="center"/>
    </xf>
    <xf numFmtId="0" fontId="4" fillId="47" borderId="22" xfId="0" applyFont="1" applyFill="1" applyBorder="1" applyAlignment="1">
      <alignment horizontal="left" vertical="center"/>
    </xf>
    <xf numFmtId="0" fontId="2" fillId="47" borderId="23" xfId="0" applyFont="1" applyFill="1" applyBorder="1" applyAlignment="1">
      <alignment horizontal="left" vertical="center"/>
    </xf>
    <xf numFmtId="0" fontId="2" fillId="47" borderId="28" xfId="0" applyFont="1" applyFill="1" applyBorder="1" applyAlignment="1">
      <alignment horizontal="left" vertical="center"/>
    </xf>
    <xf numFmtId="0" fontId="2" fillId="47" borderId="28" xfId="0" applyFont="1" applyFill="1" applyBorder="1" applyAlignment="1">
      <alignment horizontal="left" vertical="center" wrapText="1"/>
    </xf>
    <xf numFmtId="0" fontId="6" fillId="47" borderId="20" xfId="0" applyFont="1" applyFill="1" applyBorder="1" applyAlignment="1">
      <alignment horizontal="left" vertical="center"/>
    </xf>
    <xf numFmtId="0" fontId="4" fillId="47" borderId="0" xfId="0" applyFont="1" applyFill="1" applyBorder="1" applyAlignment="1">
      <alignment horizontal="left" vertical="center" wrapText="1"/>
    </xf>
    <xf numFmtId="0" fontId="2" fillId="47" borderId="0" xfId="0" applyFont="1" applyFill="1" applyBorder="1" applyAlignment="1">
      <alignment horizontal="left" vertical="center" wrapText="1"/>
    </xf>
    <xf numFmtId="0" fontId="4" fillId="47" borderId="0" xfId="0" applyFont="1" applyFill="1" applyBorder="1" applyAlignment="1">
      <alignment vertical="center" wrapText="1"/>
    </xf>
    <xf numFmtId="0" fontId="4" fillId="47" borderId="26" xfId="0" applyFont="1" applyFill="1" applyBorder="1" applyAlignment="1">
      <alignment horizontal="left" vertical="center"/>
    </xf>
    <xf numFmtId="16" fontId="4" fillId="47" borderId="19" xfId="0" applyNumberFormat="1" applyFont="1" applyFill="1" applyBorder="1" applyAlignment="1">
      <alignment horizontal="left" vertical="center" wrapText="1"/>
    </xf>
    <xf numFmtId="0" fontId="4" fillId="47" borderId="1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4" fillId="47" borderId="19" xfId="0" applyFont="1" applyFill="1" applyBorder="1" applyAlignment="1" quotePrefix="1">
      <alignment horizontal="left" vertical="center" wrapText="1"/>
    </xf>
    <xf numFmtId="16" fontId="4" fillId="47" borderId="19" xfId="0" applyNumberFormat="1" applyFont="1" applyFill="1" applyBorder="1" applyAlignment="1" quotePrefix="1">
      <alignment horizontal="left" vertical="center" wrapText="1"/>
    </xf>
    <xf numFmtId="0" fontId="4" fillId="0" borderId="27" xfId="0" applyFont="1" applyFill="1" applyBorder="1" applyAlignment="1">
      <alignment horizontal="left" vertical="center"/>
    </xf>
    <xf numFmtId="0" fontId="6" fillId="47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3" fillId="47" borderId="0" xfId="0" applyFont="1" applyFill="1" applyAlignment="1">
      <alignment horizontal="center" vertical="center" wrapText="1"/>
    </xf>
    <xf numFmtId="0" fontId="3" fillId="47" borderId="0" xfId="0" applyFont="1" applyFill="1" applyAlignment="1">
      <alignment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47" borderId="0" xfId="0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left" vertical="center" wrapText="1"/>
    </xf>
    <xf numFmtId="0" fontId="4" fillId="47" borderId="23" xfId="0" applyFont="1" applyFill="1" applyBorder="1" applyAlignment="1">
      <alignment horizontal="left" vertical="center" wrapText="1"/>
    </xf>
    <xf numFmtId="0" fontId="4" fillId="47" borderId="0" xfId="0" applyFont="1" applyFill="1" applyBorder="1" applyAlignment="1">
      <alignment vertical="center"/>
    </xf>
    <xf numFmtId="0" fontId="2" fillId="47" borderId="0" xfId="0" applyFont="1" applyFill="1" applyBorder="1" applyAlignment="1">
      <alignment vertical="center"/>
    </xf>
    <xf numFmtId="0" fontId="4" fillId="47" borderId="26" xfId="0" applyFont="1" applyFill="1" applyBorder="1" applyAlignment="1" quotePrefix="1">
      <alignment horizontal="left" vertical="center" wrapText="1"/>
    </xf>
    <xf numFmtId="0" fontId="4" fillId="0" borderId="33" xfId="0" applyFont="1" applyFill="1" applyBorder="1" applyAlignment="1">
      <alignment horizontal="left" vertical="center"/>
    </xf>
    <xf numFmtId="0" fontId="4" fillId="47" borderId="22" xfId="0" applyFont="1" applyFill="1" applyBorder="1" applyAlignment="1">
      <alignment horizontal="center" vertical="center" wrapText="1"/>
    </xf>
    <xf numFmtId="49" fontId="4" fillId="47" borderId="20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47" borderId="28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vertical="center" wrapText="1"/>
    </xf>
    <xf numFmtId="16" fontId="4" fillId="0" borderId="19" xfId="0" applyNumberFormat="1" applyFont="1" applyFill="1" applyBorder="1" applyAlignment="1" quotePrefix="1">
      <alignment horizontal="left" vertical="center" wrapText="1"/>
    </xf>
    <xf numFmtId="0" fontId="13" fillId="0" borderId="19" xfId="93" applyFont="1" applyBorder="1" applyAlignment="1">
      <alignment vertical="center" wrapText="1"/>
      <protection/>
    </xf>
    <xf numFmtId="0" fontId="0" fillId="0" borderId="0" xfId="93" applyAlignment="1">
      <alignment vertical="center"/>
      <protection/>
    </xf>
    <xf numFmtId="0" fontId="11" fillId="0" borderId="0" xfId="93" applyFont="1" applyAlignment="1">
      <alignment horizontal="left" vertical="center"/>
      <protection/>
    </xf>
    <xf numFmtId="0" fontId="12" fillId="0" borderId="0" xfId="93" applyFont="1" applyAlignment="1">
      <alignment vertical="center"/>
      <protection/>
    </xf>
    <xf numFmtId="0" fontId="11" fillId="0" borderId="0" xfId="93" applyFont="1" applyAlignment="1">
      <alignment vertical="center"/>
      <protection/>
    </xf>
    <xf numFmtId="0" fontId="17" fillId="0" borderId="0" xfId="93" applyFont="1" applyAlignment="1">
      <alignment vertical="center"/>
      <protection/>
    </xf>
    <xf numFmtId="0" fontId="13" fillId="0" borderId="19" xfId="93" applyFont="1" applyBorder="1" applyAlignment="1">
      <alignment horizontal="center" vertical="center" wrapText="1"/>
      <protection/>
    </xf>
    <xf numFmtId="0" fontId="0" fillId="0" borderId="0" xfId="93" applyAlignment="1">
      <alignment vertical="center" wrapText="1"/>
      <protection/>
    </xf>
    <xf numFmtId="0" fontId="13" fillId="0" borderId="19" xfId="93" applyFont="1" applyBorder="1" applyAlignment="1">
      <alignment vertical="center"/>
      <protection/>
    </xf>
    <xf numFmtId="0" fontId="20" fillId="0" borderId="19" xfId="93" applyFont="1" applyBorder="1" applyAlignment="1">
      <alignment vertical="center"/>
      <protection/>
    </xf>
    <xf numFmtId="0" fontId="11" fillId="0" borderId="19" xfId="93" applyFont="1" applyBorder="1" applyAlignment="1">
      <alignment vertical="center"/>
      <protection/>
    </xf>
    <xf numFmtId="0" fontId="13" fillId="0" borderId="19" xfId="93" applyFont="1" applyBorder="1" applyAlignment="1">
      <alignment horizontal="center" vertical="center"/>
      <protection/>
    </xf>
    <xf numFmtId="0" fontId="11" fillId="0" borderId="19" xfId="93" applyFont="1" applyBorder="1" applyAlignment="1">
      <alignment vertical="center" wrapText="1"/>
      <protection/>
    </xf>
    <xf numFmtId="0" fontId="19" fillId="0" borderId="19" xfId="93" applyFont="1" applyBorder="1" applyAlignment="1">
      <alignment vertical="center"/>
      <protection/>
    </xf>
    <xf numFmtId="0" fontId="11" fillId="0" borderId="19" xfId="93" applyFont="1" applyBorder="1" applyAlignment="1">
      <alignment horizontal="left" vertical="center"/>
      <protection/>
    </xf>
    <xf numFmtId="0" fontId="11" fillId="0" borderId="19" xfId="93" applyFont="1" applyBorder="1" applyAlignment="1">
      <alignment horizontal="center" vertical="center"/>
      <protection/>
    </xf>
    <xf numFmtId="0" fontId="11" fillId="0" borderId="19" xfId="93" applyFont="1" applyBorder="1" applyAlignment="1">
      <alignment horizontal="center" vertical="center" wrapText="1"/>
      <protection/>
    </xf>
    <xf numFmtId="0" fontId="11" fillId="0" borderId="19" xfId="93" applyFont="1" applyBorder="1" applyAlignment="1">
      <alignment horizontal="right" vertical="center"/>
      <protection/>
    </xf>
    <xf numFmtId="0" fontId="19" fillId="0" borderId="19" xfId="93" applyFont="1" applyBorder="1" applyAlignment="1">
      <alignment horizontal="center" vertical="center"/>
      <protection/>
    </xf>
    <xf numFmtId="0" fontId="13" fillId="0" borderId="19" xfId="93" applyFont="1" applyBorder="1" applyAlignment="1">
      <alignment horizontal="left" vertical="center"/>
      <protection/>
    </xf>
    <xf numFmtId="0" fontId="20" fillId="0" borderId="19" xfId="93" applyNumberFormat="1" applyFont="1" applyBorder="1" applyAlignment="1">
      <alignment horizontal="center" vertical="center"/>
      <protection/>
    </xf>
    <xf numFmtId="0" fontId="20" fillId="0" borderId="19" xfId="93" applyFont="1" applyBorder="1" applyAlignment="1">
      <alignment horizontal="center" vertical="center"/>
      <protection/>
    </xf>
    <xf numFmtId="0" fontId="4" fillId="0" borderId="0" xfId="93" applyFont="1" applyAlignment="1">
      <alignment vertical="center" wrapText="1"/>
      <protection/>
    </xf>
    <xf numFmtId="0" fontId="0" fillId="0" borderId="0" xfId="93" applyBorder="1" applyAlignment="1">
      <alignment vertical="center"/>
      <protection/>
    </xf>
    <xf numFmtId="0" fontId="11" fillId="0" borderId="0" xfId="93" applyFont="1" applyBorder="1" applyAlignment="1">
      <alignment horizontal="justify" vertical="center" wrapText="1"/>
      <protection/>
    </xf>
    <xf numFmtId="0" fontId="0" fillId="0" borderId="32" xfId="93" applyBorder="1" applyAlignment="1">
      <alignment vertical="center"/>
      <protection/>
    </xf>
    <xf numFmtId="0" fontId="11" fillId="0" borderId="32" xfId="93" applyFont="1" applyBorder="1" applyAlignment="1">
      <alignment horizontal="justify" vertical="center" wrapText="1"/>
      <protection/>
    </xf>
    <xf numFmtId="0" fontId="17" fillId="0" borderId="0" xfId="93" applyFont="1" applyBorder="1" applyAlignment="1">
      <alignment vertical="center"/>
      <protection/>
    </xf>
    <xf numFmtId="0" fontId="12" fillId="0" borderId="0" xfId="93" applyFont="1" applyBorder="1" applyAlignment="1">
      <alignment horizontal="center" vertical="center" wrapText="1"/>
      <protection/>
    </xf>
    <xf numFmtId="0" fontId="12" fillId="0" borderId="0" xfId="93" applyFont="1" applyAlignment="1">
      <alignment horizontal="center" vertical="center" wrapText="1"/>
      <protection/>
    </xf>
    <xf numFmtId="0" fontId="4" fillId="0" borderId="0" xfId="78" applyFont="1" applyAlignment="1">
      <alignment horizontal="center" vertical="center"/>
      <protection/>
    </xf>
    <xf numFmtId="0" fontId="4" fillId="0" borderId="0" xfId="78" applyFont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47" borderId="0" xfId="89" applyFont="1" applyFill="1" applyBorder="1" applyAlignment="1">
      <alignment vertical="center" wrapText="1"/>
      <protection/>
    </xf>
    <xf numFmtId="0" fontId="4" fillId="47" borderId="0" xfId="89" applyFont="1" applyFill="1" applyBorder="1" applyAlignment="1">
      <alignment vertical="center" wrapText="1"/>
      <protection/>
    </xf>
    <xf numFmtId="0" fontId="4" fillId="0" borderId="0" xfId="89" applyFont="1" applyAlignment="1">
      <alignment vertical="center"/>
      <protection/>
    </xf>
    <xf numFmtId="0" fontId="4" fillId="47" borderId="0" xfId="78" applyFont="1" applyFill="1" applyBorder="1" applyAlignment="1">
      <alignment horizontal="center" vertical="center" shrinkToFit="1"/>
      <protection/>
    </xf>
    <xf numFmtId="0" fontId="4" fillId="47" borderId="0" xfId="78" applyFont="1" applyFill="1" applyBorder="1" applyAlignment="1">
      <alignment vertical="center" shrinkToFi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4" fillId="31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2" fillId="31" borderId="19" xfId="0" applyFont="1" applyFill="1" applyBorder="1" applyAlignment="1">
      <alignment horizontal="center" vertical="center" wrapText="1"/>
    </xf>
    <xf numFmtId="0" fontId="4" fillId="0" borderId="0" xfId="78" applyFont="1" applyAlignment="1">
      <alignment horizontal="left" vertical="center"/>
      <protection/>
    </xf>
    <xf numFmtId="0" fontId="4" fillId="0" borderId="32" xfId="78" applyFont="1" applyBorder="1" applyAlignment="1">
      <alignment horizontal="left" vertical="center"/>
      <protection/>
    </xf>
    <xf numFmtId="0" fontId="4" fillId="0" borderId="0" xfId="78" applyFont="1" applyBorder="1" applyAlignment="1">
      <alignment horizontal="left" vertical="center"/>
      <protection/>
    </xf>
    <xf numFmtId="0" fontId="41" fillId="0" borderId="0" xfId="79" applyFont="1">
      <alignment/>
      <protection/>
    </xf>
    <xf numFmtId="0" fontId="4" fillId="0" borderId="0" xfId="92" applyFont="1" applyAlignment="1">
      <alignment horizontal="left"/>
      <protection/>
    </xf>
    <xf numFmtId="0" fontId="4" fillId="0" borderId="0" xfId="92" applyFont="1">
      <alignment/>
      <protection/>
    </xf>
    <xf numFmtId="0" fontId="4" fillId="47" borderId="0" xfId="77" applyFont="1" applyFill="1" applyAlignment="1">
      <alignment vertical="center" wrapText="1"/>
      <protection/>
    </xf>
    <xf numFmtId="0" fontId="4" fillId="0" borderId="0" xfId="77" applyFont="1">
      <alignment/>
      <protection/>
    </xf>
    <xf numFmtId="0" fontId="4" fillId="47" borderId="0" xfId="77" applyFont="1" applyFill="1" applyBorder="1" applyAlignment="1">
      <alignment vertical="center" wrapText="1"/>
      <protection/>
    </xf>
    <xf numFmtId="0" fontId="4" fillId="47" borderId="0" xfId="77" applyFont="1" applyFill="1" applyBorder="1" applyAlignment="1">
      <alignment horizontal="center" vertical="center" wrapText="1"/>
      <protection/>
    </xf>
    <xf numFmtId="0" fontId="4" fillId="0" borderId="0" xfId="77" applyFont="1" applyFill="1" applyAlignment="1">
      <alignment vertical="center" wrapText="1"/>
      <protection/>
    </xf>
    <xf numFmtId="0" fontId="2" fillId="47" borderId="0" xfId="77" applyFont="1" applyFill="1" applyAlignment="1">
      <alignment horizontal="center" vertical="center" wrapText="1"/>
      <protection/>
    </xf>
    <xf numFmtId="0" fontId="2" fillId="47" borderId="0" xfId="77" applyFont="1" applyFill="1" applyAlignment="1">
      <alignment vertical="center" wrapText="1"/>
      <protection/>
    </xf>
    <xf numFmtId="14" fontId="4" fillId="47" borderId="0" xfId="77" applyNumberFormat="1" applyFont="1" applyFill="1" applyAlignment="1">
      <alignment vertical="center" wrapText="1"/>
      <protection/>
    </xf>
    <xf numFmtId="0" fontId="4" fillId="47" borderId="0" xfId="77" applyFont="1" applyFill="1" applyAlignment="1">
      <alignment horizontal="center" vertical="center" wrapText="1"/>
      <protection/>
    </xf>
    <xf numFmtId="0" fontId="5" fillId="0" borderId="0" xfId="77" applyFont="1" applyFill="1" applyBorder="1" applyAlignment="1">
      <alignment vertical="center"/>
      <protection/>
    </xf>
    <xf numFmtId="0" fontId="4" fillId="0" borderId="0" xfId="77" applyFont="1" applyFill="1" applyBorder="1" applyAlignment="1">
      <alignment vertical="center" wrapText="1"/>
      <protection/>
    </xf>
    <xf numFmtId="0" fontId="2" fillId="0" borderId="34" xfId="77" applyFont="1" applyFill="1" applyBorder="1" applyAlignment="1">
      <alignment horizontal="center" vertical="center" wrapText="1"/>
      <protection/>
    </xf>
    <xf numFmtId="0" fontId="2" fillId="47" borderId="35" xfId="77" applyFont="1" applyFill="1" applyBorder="1" applyAlignment="1">
      <alignment horizontal="center" vertical="center" wrapText="1"/>
      <protection/>
    </xf>
    <xf numFmtId="0" fontId="2" fillId="0" borderId="36" xfId="77" applyFont="1" applyFill="1" applyBorder="1" applyAlignment="1">
      <alignment horizontal="center" vertical="center" wrapText="1"/>
      <protection/>
    </xf>
    <xf numFmtId="0" fontId="4" fillId="47" borderId="36" xfId="77" applyFont="1" applyFill="1" applyBorder="1" applyAlignment="1">
      <alignment horizontal="center" vertical="center" wrapText="1"/>
      <protection/>
    </xf>
    <xf numFmtId="0" fontId="4" fillId="47" borderId="34" xfId="77" applyFont="1" applyFill="1" applyBorder="1" applyAlignment="1">
      <alignment horizontal="center" vertical="center" wrapText="1"/>
      <protection/>
    </xf>
    <xf numFmtId="0" fontId="4" fillId="47" borderId="37" xfId="77" applyFont="1" applyFill="1" applyBorder="1" applyAlignment="1">
      <alignment horizontal="center" vertical="center" wrapText="1"/>
      <protection/>
    </xf>
    <xf numFmtId="0" fontId="4" fillId="47" borderId="35" xfId="77" applyFont="1" applyFill="1" applyBorder="1" applyAlignment="1">
      <alignment horizontal="center" vertical="center" wrapText="1"/>
      <protection/>
    </xf>
    <xf numFmtId="0" fontId="4" fillId="47" borderId="38" xfId="77" applyFont="1" applyFill="1" applyBorder="1" applyAlignment="1">
      <alignment horizontal="center" vertical="center" wrapText="1"/>
      <protection/>
    </xf>
    <xf numFmtId="0" fontId="2" fillId="0" borderId="39" xfId="77" applyFont="1" applyFill="1" applyBorder="1" applyAlignment="1">
      <alignment horizontal="center" vertical="center" wrapText="1"/>
      <protection/>
    </xf>
    <xf numFmtId="0" fontId="2" fillId="0" borderId="19" xfId="77" applyFont="1" applyFill="1" applyBorder="1" applyAlignment="1">
      <alignment horizontal="left" vertical="center"/>
      <protection/>
    </xf>
    <xf numFmtId="0" fontId="2" fillId="0" borderId="40" xfId="77" applyFont="1" applyFill="1" applyBorder="1" applyAlignment="1">
      <alignment horizontal="center" vertical="center" wrapText="1"/>
      <protection/>
    </xf>
    <xf numFmtId="0" fontId="4" fillId="47" borderId="40" xfId="77" applyFont="1" applyFill="1" applyBorder="1" applyAlignment="1">
      <alignment horizontal="center" vertical="center" wrapText="1"/>
      <protection/>
    </xf>
    <xf numFmtId="0" fontId="4" fillId="47" borderId="39" xfId="77" applyFont="1" applyFill="1" applyBorder="1" applyAlignment="1">
      <alignment horizontal="center" vertical="center" wrapText="1"/>
      <protection/>
    </xf>
    <xf numFmtId="0" fontId="4" fillId="47" borderId="20" xfId="77" applyFont="1" applyFill="1" applyBorder="1" applyAlignment="1">
      <alignment horizontal="center" vertical="center" wrapText="1"/>
      <protection/>
    </xf>
    <xf numFmtId="0" fontId="4" fillId="47" borderId="19" xfId="77" applyFont="1" applyFill="1" applyBorder="1" applyAlignment="1">
      <alignment horizontal="center" vertical="center" wrapText="1"/>
      <protection/>
    </xf>
    <xf numFmtId="0" fontId="4" fillId="47" borderId="41" xfId="77" applyFont="1" applyFill="1" applyBorder="1" applyAlignment="1">
      <alignment horizontal="center" vertical="center" wrapText="1"/>
      <protection/>
    </xf>
    <xf numFmtId="0" fontId="4" fillId="4" borderId="39" xfId="77" applyFont="1" applyFill="1" applyBorder="1" applyAlignment="1">
      <alignment horizontal="center" vertical="center" wrapText="1"/>
      <protection/>
    </xf>
    <xf numFmtId="0" fontId="4" fillId="4" borderId="19" xfId="77" applyFont="1" applyFill="1" applyBorder="1" applyAlignment="1">
      <alignment horizontal="left" vertical="center"/>
      <protection/>
    </xf>
    <xf numFmtId="0" fontId="2" fillId="4" borderId="40" xfId="77" applyFont="1" applyFill="1" applyBorder="1" applyAlignment="1">
      <alignment horizontal="center" vertical="center" wrapText="1"/>
      <protection/>
    </xf>
    <xf numFmtId="0" fontId="2" fillId="4" borderId="39" xfId="77" applyFont="1" applyFill="1" applyBorder="1" applyAlignment="1">
      <alignment horizontal="center" vertical="center" wrapText="1"/>
      <protection/>
    </xf>
    <xf numFmtId="0" fontId="2" fillId="4" borderId="20" xfId="77" applyFont="1" applyFill="1" applyBorder="1" applyAlignment="1">
      <alignment horizontal="center" vertical="center" wrapText="1"/>
      <protection/>
    </xf>
    <xf numFmtId="0" fontId="2" fillId="4" borderId="19" xfId="77" applyFont="1" applyFill="1" applyBorder="1" applyAlignment="1">
      <alignment horizontal="center" vertical="center" wrapText="1"/>
      <protection/>
    </xf>
    <xf numFmtId="0" fontId="2" fillId="4" borderId="41" xfId="77" applyFont="1" applyFill="1" applyBorder="1" applyAlignment="1">
      <alignment horizontal="center" vertical="center" wrapText="1"/>
      <protection/>
    </xf>
    <xf numFmtId="0" fontId="4" fillId="0" borderId="40" xfId="77" applyFont="1" applyFill="1" applyBorder="1" applyAlignment="1">
      <alignment horizontal="center" vertical="center" wrapText="1"/>
      <protection/>
    </xf>
    <xf numFmtId="0" fontId="4" fillId="0" borderId="19" xfId="77" applyFont="1" applyFill="1" applyBorder="1" applyAlignment="1">
      <alignment horizontal="left" vertical="center" indent="1"/>
      <protection/>
    </xf>
    <xf numFmtId="0" fontId="2" fillId="4" borderId="42" xfId="77" applyFont="1" applyFill="1" applyBorder="1" applyAlignment="1">
      <alignment horizontal="center" vertical="center" wrapText="1"/>
      <protection/>
    </xf>
    <xf numFmtId="0" fontId="4" fillId="36" borderId="40" xfId="77" applyFont="1" applyFill="1" applyBorder="1" applyAlignment="1">
      <alignment horizontal="center" vertical="center" wrapText="1"/>
      <protection/>
    </xf>
    <xf numFmtId="0" fontId="4" fillId="0" borderId="39" xfId="77" applyFont="1" applyFill="1" applyBorder="1" applyAlignment="1">
      <alignment horizontal="center" vertical="center" wrapText="1"/>
      <protection/>
    </xf>
    <xf numFmtId="0" fontId="4" fillId="0" borderId="20" xfId="77" applyFont="1" applyFill="1" applyBorder="1" applyAlignment="1">
      <alignment horizontal="center" vertical="center" wrapText="1"/>
      <protection/>
    </xf>
    <xf numFmtId="0" fontId="4" fillId="0" borderId="19" xfId="77" applyFont="1" applyFill="1" applyBorder="1" applyAlignment="1">
      <alignment horizontal="center" vertical="center" wrapText="1"/>
      <protection/>
    </xf>
    <xf numFmtId="0" fontId="2" fillId="0" borderId="41" xfId="77" applyFont="1" applyFill="1" applyBorder="1" applyAlignment="1">
      <alignment horizontal="center" vertical="center" wrapText="1"/>
      <protection/>
    </xf>
    <xf numFmtId="0" fontId="4" fillId="0" borderId="19" xfId="77" applyFont="1" applyFill="1" applyBorder="1" applyAlignment="1">
      <alignment horizontal="left" vertical="center" wrapText="1" indent="1"/>
      <protection/>
    </xf>
    <xf numFmtId="0" fontId="4" fillId="36" borderId="39" xfId="77" applyFont="1" applyFill="1" applyBorder="1" applyAlignment="1">
      <alignment horizontal="center" vertical="center" wrapText="1"/>
      <protection/>
    </xf>
    <xf numFmtId="0" fontId="4" fillId="36" borderId="20" xfId="77" applyFont="1" applyFill="1" applyBorder="1" applyAlignment="1">
      <alignment horizontal="center" vertical="center" wrapText="1"/>
      <protection/>
    </xf>
    <xf numFmtId="0" fontId="4" fillId="36" borderId="19" xfId="77" applyFont="1" applyFill="1" applyBorder="1" applyAlignment="1">
      <alignment horizontal="center" vertical="center" wrapText="1"/>
      <protection/>
    </xf>
    <xf numFmtId="0" fontId="4" fillId="0" borderId="43" xfId="77" applyFont="1" applyFill="1" applyBorder="1" applyAlignment="1">
      <alignment horizontal="center" vertical="center" wrapText="1"/>
      <protection/>
    </xf>
    <xf numFmtId="0" fontId="4" fillId="0" borderId="44" xfId="77" applyFont="1" applyFill="1" applyBorder="1" applyAlignment="1">
      <alignment horizontal="left" vertical="center" indent="1"/>
      <protection/>
    </xf>
    <xf numFmtId="0" fontId="2" fillId="4" borderId="45" xfId="77" applyFont="1" applyFill="1" applyBorder="1" applyAlignment="1">
      <alignment horizontal="center" vertical="center" wrapText="1"/>
      <protection/>
    </xf>
    <xf numFmtId="0" fontId="4" fillId="0" borderId="46" xfId="77" applyFont="1" applyFill="1" applyBorder="1" applyAlignment="1">
      <alignment horizontal="center" vertical="center" wrapText="1"/>
      <protection/>
    </xf>
    <xf numFmtId="0" fontId="4" fillId="0" borderId="47" xfId="77" applyFont="1" applyFill="1" applyBorder="1" applyAlignment="1">
      <alignment horizontal="center" vertical="center" wrapText="1"/>
      <protection/>
    </xf>
    <xf numFmtId="0" fontId="4" fillId="0" borderId="44" xfId="77" applyFont="1" applyFill="1" applyBorder="1" applyAlignment="1">
      <alignment horizontal="center" vertical="center" wrapText="1"/>
      <protection/>
    </xf>
    <xf numFmtId="0" fontId="4" fillId="0" borderId="48" xfId="77" applyFont="1" applyFill="1" applyBorder="1" applyAlignment="1">
      <alignment horizontal="center" vertical="center" wrapText="1"/>
      <protection/>
    </xf>
    <xf numFmtId="0" fontId="4" fillId="36" borderId="43" xfId="77" applyFont="1" applyFill="1" applyBorder="1" applyAlignment="1">
      <alignment horizontal="center" vertical="center" wrapText="1"/>
      <protection/>
    </xf>
    <xf numFmtId="0" fontId="4" fillId="36" borderId="47" xfId="77" applyFont="1" applyFill="1" applyBorder="1" applyAlignment="1">
      <alignment horizontal="center" vertical="center" wrapText="1"/>
      <protection/>
    </xf>
    <xf numFmtId="0" fontId="2" fillId="47" borderId="0" xfId="77" applyFont="1" applyFill="1" applyBorder="1" applyAlignment="1">
      <alignment horizontal="left" vertical="center" wrapText="1"/>
      <protection/>
    </xf>
    <xf numFmtId="0" fontId="4" fillId="47" borderId="0" xfId="77" applyFont="1" applyFill="1" applyBorder="1" applyAlignment="1">
      <alignment horizontal="left" vertical="center" wrapText="1"/>
      <protection/>
    </xf>
    <xf numFmtId="0" fontId="4" fillId="47" borderId="0" xfId="77" applyFont="1" applyFill="1" applyBorder="1" applyAlignment="1">
      <alignment vertical="center"/>
      <protection/>
    </xf>
    <xf numFmtId="0" fontId="41" fillId="0" borderId="0" xfId="79" applyFont="1" applyBorder="1" applyAlignment="1">
      <alignment/>
      <protection/>
    </xf>
    <xf numFmtId="0" fontId="4" fillId="0" borderId="0" xfId="77" applyFont="1" applyAlignment="1">
      <alignment horizontal="center" vertical="center" wrapText="1"/>
      <protection/>
    </xf>
    <xf numFmtId="0" fontId="4" fillId="47" borderId="0" xfId="77" applyFont="1" applyFill="1" applyBorder="1" applyAlignment="1">
      <alignment horizontal="center" vertical="center"/>
      <protection/>
    </xf>
    <xf numFmtId="0" fontId="4" fillId="47" borderId="0" xfId="77" applyFont="1" applyFill="1" applyAlignment="1">
      <alignment vertical="center"/>
      <protection/>
    </xf>
    <xf numFmtId="0" fontId="41" fillId="0" borderId="0" xfId="79" applyFont="1" applyBorder="1">
      <alignment/>
      <protection/>
    </xf>
    <xf numFmtId="0" fontId="41" fillId="0" borderId="0" xfId="79" applyFont="1" applyAlignment="1">
      <alignment/>
      <protection/>
    </xf>
    <xf numFmtId="0" fontId="11" fillId="0" borderId="19" xfId="93" applyFont="1" applyFill="1" applyBorder="1" applyAlignment="1">
      <alignment horizontal="center" vertical="center"/>
      <protection/>
    </xf>
    <xf numFmtId="0" fontId="11" fillId="47" borderId="19" xfId="93" applyFont="1" applyFill="1" applyBorder="1" applyAlignment="1">
      <alignment horizontal="center" vertical="center"/>
      <protection/>
    </xf>
    <xf numFmtId="0" fontId="4" fillId="47" borderId="0" xfId="77" applyFont="1" applyFill="1" applyAlignment="1">
      <alignment vertical="center" wrapText="1"/>
      <protection/>
    </xf>
    <xf numFmtId="0" fontId="2" fillId="47" borderId="0" xfId="77" applyFont="1" applyFill="1" applyAlignment="1">
      <alignment horizontal="center" vertical="center" wrapText="1"/>
      <protection/>
    </xf>
    <xf numFmtId="0" fontId="4" fillId="47" borderId="0" xfId="77" applyFont="1" applyFill="1" applyBorder="1" applyAlignment="1">
      <alignment horizontal="left" vertical="center" wrapText="1"/>
      <protection/>
    </xf>
    <xf numFmtId="0" fontId="4" fillId="47" borderId="0" xfId="77" applyFont="1" applyFill="1" applyAlignment="1">
      <alignment horizontal="center" vertical="center" wrapText="1"/>
      <protection/>
    </xf>
    <xf numFmtId="0" fontId="4" fillId="0" borderId="0" xfId="77" applyFont="1" applyFill="1" applyBorder="1" applyAlignment="1">
      <alignment vertical="center" wrapText="1"/>
      <protection/>
    </xf>
    <xf numFmtId="0" fontId="4" fillId="47" borderId="32" xfId="77" applyFont="1" applyFill="1" applyBorder="1" applyAlignment="1">
      <alignment horizontal="center" vertical="center" wrapText="1"/>
      <protection/>
    </xf>
    <xf numFmtId="0" fontId="4" fillId="47" borderId="30" xfId="77" applyFont="1" applyFill="1" applyBorder="1" applyAlignment="1">
      <alignment horizontal="center" vertical="center" wrapText="1"/>
      <protection/>
    </xf>
    <xf numFmtId="14" fontId="4" fillId="47" borderId="32" xfId="77" applyNumberFormat="1" applyFont="1" applyFill="1" applyBorder="1" applyAlignment="1">
      <alignment horizontal="center" vertical="center" wrapText="1"/>
      <protection/>
    </xf>
    <xf numFmtId="0" fontId="4" fillId="47" borderId="0" xfId="77" applyFont="1" applyFill="1" applyBorder="1" applyAlignment="1">
      <alignment horizontal="center" vertical="center" wrapText="1"/>
      <protection/>
    </xf>
    <xf numFmtId="0" fontId="4" fillId="0" borderId="0" xfId="77" applyFont="1" applyFill="1" applyAlignment="1">
      <alignment horizontal="center" vertical="center" wrapText="1"/>
      <protection/>
    </xf>
    <xf numFmtId="0" fontId="4" fillId="47" borderId="0" xfId="0" applyFont="1" applyFill="1" applyAlignment="1">
      <alignment horizontal="center" vertical="center" wrapText="1"/>
    </xf>
    <xf numFmtId="0" fontId="0" fillId="47" borderId="0" xfId="0" applyFill="1" applyAlignment="1">
      <alignment horizontal="center" vertical="center" wrapText="1"/>
    </xf>
    <xf numFmtId="0" fontId="0" fillId="47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47" borderId="0" xfId="0" applyFont="1" applyFill="1" applyAlignment="1">
      <alignment horizontal="center" vertical="center" wrapText="1"/>
    </xf>
    <xf numFmtId="0" fontId="3" fillId="47" borderId="0" xfId="0" applyFont="1" applyFill="1" applyAlignment="1">
      <alignment horizontal="center" vertical="center" wrapText="1"/>
    </xf>
    <xf numFmtId="0" fontId="3" fillId="47" borderId="0" xfId="0" applyFont="1" applyFill="1" applyAlignment="1">
      <alignment vertical="center" wrapText="1"/>
    </xf>
    <xf numFmtId="0" fontId="4" fillId="47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2" fillId="47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4" fillId="47" borderId="0" xfId="0" applyFont="1" applyFill="1" applyAlignment="1">
      <alignment vertical="center" wrapText="1"/>
    </xf>
    <xf numFmtId="0" fontId="7" fillId="47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47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7" borderId="0" xfId="0" applyFont="1" applyFill="1" applyAlignment="1">
      <alignment horizontal="center" vertical="center" wrapText="1"/>
    </xf>
    <xf numFmtId="0" fontId="0" fillId="47" borderId="0" xfId="0" applyFont="1" applyFill="1" applyAlignment="1">
      <alignment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3" fillId="0" borderId="20" xfId="93" applyFont="1" applyBorder="1" applyAlignment="1">
      <alignment vertical="center" wrapText="1"/>
      <protection/>
    </xf>
    <xf numFmtId="0" fontId="20" fillId="0" borderId="21" xfId="93" applyFont="1" applyBorder="1" applyAlignment="1">
      <alignment vertical="center" wrapText="1"/>
      <protection/>
    </xf>
    <xf numFmtId="0" fontId="20" fillId="0" borderId="26" xfId="93" applyFont="1" applyBorder="1" applyAlignment="1">
      <alignment vertical="center" wrapText="1"/>
      <protection/>
    </xf>
    <xf numFmtId="0" fontId="13" fillId="0" borderId="20" xfId="93" applyFont="1" applyBorder="1" applyAlignment="1">
      <alignment vertical="center"/>
      <protection/>
    </xf>
    <xf numFmtId="0" fontId="20" fillId="0" borderId="21" xfId="93" applyFont="1" applyBorder="1" applyAlignment="1">
      <alignment vertical="center"/>
      <protection/>
    </xf>
    <xf numFmtId="0" fontId="20" fillId="0" borderId="26" xfId="93" applyFont="1" applyBorder="1" applyAlignment="1">
      <alignment vertical="center"/>
      <protection/>
    </xf>
    <xf numFmtId="0" fontId="11" fillId="0" borderId="20" xfId="93" applyFont="1" applyBorder="1" applyAlignment="1">
      <alignment horizontal="left" vertical="center"/>
      <protection/>
    </xf>
    <xf numFmtId="0" fontId="19" fillId="0" borderId="21" xfId="93" applyFont="1" applyBorder="1" applyAlignment="1">
      <alignment vertical="center"/>
      <protection/>
    </xf>
    <xf numFmtId="0" fontId="19" fillId="0" borderId="26" xfId="93" applyFont="1" applyBorder="1" applyAlignment="1">
      <alignment vertical="center"/>
      <protection/>
    </xf>
    <xf numFmtId="0" fontId="13" fillId="0" borderId="20" xfId="93" applyFont="1" applyBorder="1" applyAlignment="1">
      <alignment horizontal="left" vertical="center"/>
      <protection/>
    </xf>
    <xf numFmtId="0" fontId="13" fillId="0" borderId="20" xfId="93" applyFont="1" applyBorder="1" applyAlignment="1">
      <alignment horizontal="left" vertical="center" wrapText="1"/>
      <protection/>
    </xf>
    <xf numFmtId="0" fontId="12" fillId="0" borderId="0" xfId="93" applyFont="1" applyBorder="1" applyAlignment="1">
      <alignment horizontal="center" vertical="center" wrapText="1"/>
      <protection/>
    </xf>
    <xf numFmtId="0" fontId="17" fillId="0" borderId="0" xfId="93" applyFont="1" applyAlignment="1">
      <alignment vertical="center"/>
      <protection/>
    </xf>
    <xf numFmtId="0" fontId="0" fillId="0" borderId="32" xfId="93" applyBorder="1" applyAlignment="1">
      <alignment horizontal="center" vertical="center"/>
      <protection/>
    </xf>
    <xf numFmtId="0" fontId="11" fillId="0" borderId="19" xfId="93" applyFont="1" applyBorder="1" applyAlignment="1">
      <alignment horizontal="left" vertical="center" wrapText="1"/>
      <protection/>
    </xf>
    <xf numFmtId="0" fontId="11" fillId="0" borderId="19" xfId="93" applyFont="1" applyBorder="1" applyAlignment="1">
      <alignment vertical="center" wrapText="1"/>
      <protection/>
    </xf>
    <xf numFmtId="0" fontId="16" fillId="0" borderId="0" xfId="93" applyFont="1" applyAlignment="1">
      <alignment horizontal="center" vertical="center"/>
      <protection/>
    </xf>
    <xf numFmtId="14" fontId="16" fillId="0" borderId="0" xfId="93" applyNumberFormat="1" applyFont="1" applyAlignment="1">
      <alignment horizontal="center" vertical="center"/>
      <protection/>
    </xf>
    <xf numFmtId="0" fontId="0" fillId="0" borderId="0" xfId="93" applyAlignment="1">
      <alignment vertical="center"/>
      <protection/>
    </xf>
    <xf numFmtId="0" fontId="16" fillId="0" borderId="0" xfId="93" applyFont="1" applyAlignment="1">
      <alignment horizontal="justify" vertical="center"/>
      <protection/>
    </xf>
    <xf numFmtId="0" fontId="13" fillId="0" borderId="0" xfId="93" applyFont="1" applyAlignment="1">
      <alignment horizontal="center" vertical="center"/>
      <protection/>
    </xf>
    <xf numFmtId="0" fontId="14" fillId="0" borderId="0" xfId="93" applyFont="1" applyAlignment="1">
      <alignment horizontal="center" vertical="center"/>
      <protection/>
    </xf>
    <xf numFmtId="0" fontId="15" fillId="0" borderId="0" xfId="93" applyFont="1" applyAlignment="1">
      <alignment horizontal="center" vertical="center"/>
      <protection/>
    </xf>
    <xf numFmtId="0" fontId="18" fillId="0" borderId="0" xfId="93" applyFont="1" applyAlignment="1">
      <alignment horizontal="right" vertical="center"/>
      <protection/>
    </xf>
    <xf numFmtId="0" fontId="13" fillId="0" borderId="19" xfId="93" applyFont="1" applyBorder="1" applyAlignment="1">
      <alignment horizontal="center" vertical="center" wrapText="1"/>
      <protection/>
    </xf>
    <xf numFmtId="0" fontId="19" fillId="0" borderId="19" xfId="93" applyFont="1" applyBorder="1" applyAlignment="1">
      <alignment vertical="center" wrapText="1"/>
      <protection/>
    </xf>
    <xf numFmtId="0" fontId="13" fillId="0" borderId="19" xfId="93" applyFont="1" applyBorder="1" applyAlignment="1">
      <alignment vertical="center" wrapText="1"/>
      <protection/>
    </xf>
    <xf numFmtId="0" fontId="20" fillId="0" borderId="19" xfId="93" applyFont="1" applyBorder="1" applyAlignment="1">
      <alignment vertical="center"/>
      <protection/>
    </xf>
    <xf numFmtId="0" fontId="19" fillId="0" borderId="19" xfId="93" applyFont="1" applyBorder="1" applyAlignment="1">
      <alignment vertical="center"/>
      <protection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47" borderId="0" xfId="78" applyFont="1" applyFill="1" applyBorder="1" applyAlignment="1">
      <alignment horizontal="center" vertical="center" shrinkToFit="1"/>
      <protection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47" borderId="32" xfId="89" applyFont="1" applyFill="1" applyBorder="1" applyAlignment="1">
      <alignment vertical="center" wrapText="1"/>
      <protection/>
    </xf>
  </cellXfs>
  <cellStyles count="98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Explanatory Text" xfId="66"/>
    <cellStyle name="Geras" xfId="67"/>
    <cellStyle name="Good" xfId="68"/>
    <cellStyle name="Heading 1" xfId="69"/>
    <cellStyle name="Heading 2" xfId="70"/>
    <cellStyle name="Heading 3" xfId="71"/>
    <cellStyle name="Heading 4" xfId="72"/>
    <cellStyle name="Hipersaitas 2" xfId="73"/>
    <cellStyle name="Input" xfId="74"/>
    <cellStyle name="Išvestis" xfId="75"/>
    <cellStyle name="Įprastas 2" xfId="76"/>
    <cellStyle name="Įprastas 2 2" xfId="77"/>
    <cellStyle name="Įprastas 3" xfId="78"/>
    <cellStyle name="Įprastas 4" xfId="79"/>
    <cellStyle name="Įprastas 5" xfId="80"/>
    <cellStyle name="Įspėjimo tekstas" xfId="81"/>
    <cellStyle name="Įvestis" xfId="82"/>
    <cellStyle name="Comma" xfId="83"/>
    <cellStyle name="Comma [0]" xfId="84"/>
    <cellStyle name="Linked Cell" xfId="85"/>
    <cellStyle name="Neutral" xfId="86"/>
    <cellStyle name="Neutralus" xfId="87"/>
    <cellStyle name="Normal 2" xfId="88"/>
    <cellStyle name="Normal_17 VSAFAS_lyginamasis_4-19_priedai_2009-09-10" xfId="89"/>
    <cellStyle name="Note" xfId="90"/>
    <cellStyle name="Output" xfId="91"/>
    <cellStyle name="Paprastas_Pazyma priedas prie FBA 2012 09 30" xfId="92"/>
    <cellStyle name="Paprastas_vEIKLOS REZULTATU ATASKAITA.xls2012 III ketv" xfId="93"/>
    <cellStyle name="Paryškinimas 1" xfId="94"/>
    <cellStyle name="Paryškinimas 2" xfId="95"/>
    <cellStyle name="Paryškinimas 3" xfId="96"/>
    <cellStyle name="Paryškinimas 4" xfId="97"/>
    <cellStyle name="Paryškinimas 5" xfId="98"/>
    <cellStyle name="Paryškinimas 6" xfId="99"/>
    <cellStyle name="Pastaba" xfId="100"/>
    <cellStyle name="Pavadinimas" xfId="101"/>
    <cellStyle name="Percent" xfId="102"/>
    <cellStyle name="Skaičiavimas" xfId="103"/>
    <cellStyle name="Suma" xfId="104"/>
    <cellStyle name="Susietas langelis" xfId="105"/>
    <cellStyle name="Tikrinimo langelis" xfId="106"/>
    <cellStyle name="Title" xfId="107"/>
    <cellStyle name="Total" xfId="108"/>
    <cellStyle name="Currency" xfId="109"/>
    <cellStyle name="Currency [0]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B%20formos\Ritai%20Ramanauskienei%20nesti%20iki%20men.%2010d\Balansas_pskc_2012_11_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_III_ketv"/>
      <sheetName val="pažyma priedas"/>
      <sheetName val="FBA"/>
      <sheetName val="VRA"/>
      <sheetName val="AR.20fin.sum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="85" zoomScaleNormal="85" zoomScalePageLayoutView="0" workbookViewId="0" topLeftCell="A13">
      <selection activeCell="Q14" sqref="Q14"/>
    </sheetView>
  </sheetViews>
  <sheetFormatPr defaultColWidth="9.140625" defaultRowHeight="12.75"/>
  <cols>
    <col min="1" max="1" width="5.8515625" style="145" customWidth="1"/>
    <col min="2" max="2" width="25.421875" style="145" customWidth="1"/>
    <col min="3" max="15" width="10.28125" style="145" customWidth="1"/>
    <col min="16" max="16384" width="9.140625" style="145" customWidth="1"/>
  </cols>
  <sheetData>
    <row r="1" spans="13:14" ht="12.75">
      <c r="M1" s="146" t="s">
        <v>267</v>
      </c>
      <c r="N1" s="147"/>
    </row>
    <row r="2" spans="1:15" ht="12.75">
      <c r="A2" s="148"/>
      <c r="B2" s="149"/>
      <c r="C2" s="148"/>
      <c r="D2" s="148"/>
      <c r="E2" s="148"/>
      <c r="F2" s="219" t="s">
        <v>129</v>
      </c>
      <c r="G2" s="219"/>
      <c r="H2" s="219"/>
      <c r="I2" s="219"/>
      <c r="J2" s="219"/>
      <c r="K2" s="150"/>
      <c r="L2" s="150"/>
      <c r="M2" s="146" t="s">
        <v>268</v>
      </c>
      <c r="N2" s="147"/>
      <c r="O2" s="150"/>
    </row>
    <row r="3" spans="2:15" ht="12.75" customHeight="1">
      <c r="B3" s="148"/>
      <c r="F3" s="222" t="s">
        <v>269</v>
      </c>
      <c r="G3" s="222"/>
      <c r="H3" s="222"/>
      <c r="I3" s="222"/>
      <c r="J3" s="222"/>
      <c r="K3" s="148"/>
      <c r="L3" s="148"/>
      <c r="M3" s="146" t="s">
        <v>270</v>
      </c>
      <c r="N3" s="147"/>
      <c r="O3" s="148"/>
    </row>
    <row r="4" spans="1:15" ht="12.75">
      <c r="A4" s="148"/>
      <c r="B4" s="149"/>
      <c r="C4" s="148"/>
      <c r="D4" s="150"/>
      <c r="E4" s="150"/>
      <c r="F4" s="219" t="s">
        <v>271</v>
      </c>
      <c r="G4" s="219"/>
      <c r="H4" s="219"/>
      <c r="I4" s="219"/>
      <c r="J4" s="219"/>
      <c r="K4" s="150"/>
      <c r="L4" s="150"/>
      <c r="M4" s="146" t="s">
        <v>272</v>
      </c>
      <c r="N4" s="147"/>
      <c r="O4" s="150"/>
    </row>
    <row r="5" spans="2:15" ht="12.75" customHeight="1">
      <c r="B5" s="152"/>
      <c r="G5" s="223" t="s">
        <v>273</v>
      </c>
      <c r="H5" s="223"/>
      <c r="I5" s="223"/>
      <c r="J5" s="152"/>
      <c r="K5" s="152"/>
      <c r="L5" s="152"/>
      <c r="M5" s="146" t="s">
        <v>274</v>
      </c>
      <c r="N5" s="147"/>
      <c r="O5" s="152"/>
    </row>
    <row r="6" spans="1:15" ht="12.7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1:15" ht="12.75">
      <c r="A7" s="214"/>
      <c r="B7" s="214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</row>
    <row r="8" spans="1:15" ht="12.75">
      <c r="A8" s="215" t="s">
        <v>275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</row>
    <row r="9" spans="1:15" ht="12.75">
      <c r="A9" s="215" t="s">
        <v>276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</row>
    <row r="10" spans="1:15" ht="12.75">
      <c r="A10" s="153"/>
      <c r="B10" s="153"/>
      <c r="C10" s="154"/>
      <c r="D10" s="154"/>
      <c r="E10" s="154"/>
      <c r="F10" s="154"/>
      <c r="G10" s="149"/>
      <c r="H10" s="149"/>
      <c r="I10" s="149"/>
      <c r="J10" s="149"/>
      <c r="K10" s="149"/>
      <c r="L10" s="149"/>
      <c r="M10" s="149"/>
      <c r="N10" s="149"/>
      <c r="O10" s="149"/>
    </row>
    <row r="11" spans="1:15" ht="12.75">
      <c r="A11" s="155"/>
      <c r="B11" s="148"/>
      <c r="C11" s="148"/>
      <c r="D11" s="148"/>
      <c r="E11" s="148"/>
      <c r="F11" s="148"/>
      <c r="G11" s="221">
        <v>41182</v>
      </c>
      <c r="H11" s="219"/>
      <c r="I11" s="150"/>
      <c r="J11" s="148"/>
      <c r="K11" s="148"/>
      <c r="L11" s="148"/>
      <c r="M11" s="148"/>
      <c r="N11" s="148"/>
      <c r="O11" s="148"/>
    </row>
    <row r="12" spans="1:15" ht="12.75">
      <c r="A12" s="217" t="s">
        <v>1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ht="13.5" thickBot="1">
      <c r="A13" s="157" t="s">
        <v>146</v>
      </c>
      <c r="C13" s="218"/>
      <c r="D13" s="218"/>
      <c r="E13" s="158"/>
      <c r="F13" s="158"/>
      <c r="G13" s="149"/>
      <c r="H13" s="149"/>
      <c r="I13" s="149"/>
      <c r="J13" s="149"/>
      <c r="K13" s="149"/>
      <c r="L13" s="149"/>
      <c r="M13" s="149"/>
      <c r="N13" s="149"/>
      <c r="O13" s="149"/>
    </row>
    <row r="14" spans="1:15" ht="140.25" customHeight="1">
      <c r="A14" s="159"/>
      <c r="B14" s="160"/>
      <c r="C14" s="161"/>
      <c r="D14" s="162" t="s">
        <v>51</v>
      </c>
      <c r="E14" s="163" t="s">
        <v>277</v>
      </c>
      <c r="F14" s="164" t="s">
        <v>278</v>
      </c>
      <c r="G14" s="163" t="s">
        <v>279</v>
      </c>
      <c r="H14" s="165" t="s">
        <v>280</v>
      </c>
      <c r="I14" s="165" t="s">
        <v>281</v>
      </c>
      <c r="J14" s="165" t="s">
        <v>282</v>
      </c>
      <c r="K14" s="165" t="s">
        <v>283</v>
      </c>
      <c r="L14" s="164" t="s">
        <v>284</v>
      </c>
      <c r="M14" s="164" t="s">
        <v>285</v>
      </c>
      <c r="N14" s="163" t="s">
        <v>286</v>
      </c>
      <c r="O14" s="166" t="s">
        <v>287</v>
      </c>
    </row>
    <row r="15" spans="1:15" ht="18" customHeight="1">
      <c r="A15" s="167" t="s">
        <v>46</v>
      </c>
      <c r="B15" s="168" t="s">
        <v>47</v>
      </c>
      <c r="C15" s="169" t="s">
        <v>288</v>
      </c>
      <c r="D15" s="170" t="s">
        <v>288</v>
      </c>
      <c r="E15" s="171" t="s">
        <v>288</v>
      </c>
      <c r="F15" s="172" t="s">
        <v>288</v>
      </c>
      <c r="G15" s="171" t="s">
        <v>288</v>
      </c>
      <c r="H15" s="173" t="s">
        <v>288</v>
      </c>
      <c r="I15" s="173" t="s">
        <v>288</v>
      </c>
      <c r="J15" s="173" t="s">
        <v>288</v>
      </c>
      <c r="K15" s="173" t="s">
        <v>288</v>
      </c>
      <c r="L15" s="172" t="s">
        <v>288</v>
      </c>
      <c r="M15" s="172" t="s">
        <v>288</v>
      </c>
      <c r="N15" s="171" t="s">
        <v>288</v>
      </c>
      <c r="O15" s="174" t="s">
        <v>288</v>
      </c>
    </row>
    <row r="16" spans="1:15" ht="39" customHeight="1">
      <c r="A16" s="175" t="s">
        <v>36</v>
      </c>
      <c r="B16" s="176" t="s">
        <v>96</v>
      </c>
      <c r="C16" s="177">
        <f aca="true" t="shared" si="0" ref="C16:O16">SUM(C17:C20)</f>
        <v>77598</v>
      </c>
      <c r="D16" s="177">
        <f t="shared" si="0"/>
        <v>0</v>
      </c>
      <c r="E16" s="178">
        <f t="shared" si="0"/>
        <v>0</v>
      </c>
      <c r="F16" s="179">
        <f t="shared" si="0"/>
        <v>14270</v>
      </c>
      <c r="G16" s="178">
        <f t="shared" si="0"/>
        <v>28573</v>
      </c>
      <c r="H16" s="180">
        <f t="shared" si="0"/>
        <v>0</v>
      </c>
      <c r="I16" s="180">
        <f t="shared" si="0"/>
        <v>23610</v>
      </c>
      <c r="J16" s="180">
        <f t="shared" si="0"/>
        <v>0</v>
      </c>
      <c r="K16" s="180">
        <f t="shared" si="0"/>
        <v>0</v>
      </c>
      <c r="L16" s="179">
        <f t="shared" si="0"/>
        <v>0</v>
      </c>
      <c r="M16" s="179">
        <f t="shared" si="0"/>
        <v>11145</v>
      </c>
      <c r="N16" s="178">
        <f t="shared" si="0"/>
        <v>0</v>
      </c>
      <c r="O16" s="181">
        <f t="shared" si="0"/>
        <v>0</v>
      </c>
    </row>
    <row r="17" spans="1:15" ht="39" customHeight="1">
      <c r="A17" s="182" t="s">
        <v>289</v>
      </c>
      <c r="B17" s="183" t="s">
        <v>51</v>
      </c>
      <c r="C17" s="184">
        <f>SUM(D17:O17)</f>
        <v>0</v>
      </c>
      <c r="D17" s="185"/>
      <c r="E17" s="186" t="s">
        <v>288</v>
      </c>
      <c r="F17" s="187" t="s">
        <v>288</v>
      </c>
      <c r="G17" s="186" t="s">
        <v>288</v>
      </c>
      <c r="H17" s="188" t="s">
        <v>288</v>
      </c>
      <c r="I17" s="188" t="s">
        <v>288</v>
      </c>
      <c r="J17" s="188" t="s">
        <v>288</v>
      </c>
      <c r="K17" s="188" t="s">
        <v>288</v>
      </c>
      <c r="L17" s="187" t="s">
        <v>288</v>
      </c>
      <c r="M17" s="187" t="s">
        <v>288</v>
      </c>
      <c r="N17" s="167" t="s">
        <v>288</v>
      </c>
      <c r="O17" s="189" t="s">
        <v>288</v>
      </c>
    </row>
    <row r="18" spans="1:15" ht="39" customHeight="1">
      <c r="A18" s="186" t="s">
        <v>41</v>
      </c>
      <c r="B18" s="190" t="s">
        <v>88</v>
      </c>
      <c r="C18" s="184">
        <f>SUM(D18:O18)</f>
        <v>14270</v>
      </c>
      <c r="D18" s="182" t="s">
        <v>288</v>
      </c>
      <c r="E18" s="191"/>
      <c r="F18" s="192">
        <v>14270</v>
      </c>
      <c r="G18" s="186" t="s">
        <v>288</v>
      </c>
      <c r="H18" s="188" t="s">
        <v>288</v>
      </c>
      <c r="I18" s="188" t="s">
        <v>288</v>
      </c>
      <c r="J18" s="188" t="s">
        <v>288</v>
      </c>
      <c r="K18" s="188" t="s">
        <v>288</v>
      </c>
      <c r="L18" s="187" t="s">
        <v>288</v>
      </c>
      <c r="M18" s="187" t="s">
        <v>288</v>
      </c>
      <c r="N18" s="171" t="s">
        <v>288</v>
      </c>
      <c r="O18" s="174" t="s">
        <v>288</v>
      </c>
    </row>
    <row r="19" spans="1:15" ht="39" customHeight="1">
      <c r="A19" s="186" t="s">
        <v>42</v>
      </c>
      <c r="B19" s="183" t="s">
        <v>82</v>
      </c>
      <c r="C19" s="184">
        <f>SUM(D19:O19)</f>
        <v>63328</v>
      </c>
      <c r="D19" s="182" t="s">
        <v>288</v>
      </c>
      <c r="E19" s="186" t="s">
        <v>288</v>
      </c>
      <c r="F19" s="187" t="s">
        <v>288</v>
      </c>
      <c r="G19" s="191">
        <v>28573</v>
      </c>
      <c r="H19" s="193"/>
      <c r="I19" s="193">
        <v>23610</v>
      </c>
      <c r="J19" s="193"/>
      <c r="K19" s="193"/>
      <c r="L19" s="192"/>
      <c r="M19" s="192">
        <v>11145</v>
      </c>
      <c r="N19" s="171" t="s">
        <v>288</v>
      </c>
      <c r="O19" s="174" t="s">
        <v>288</v>
      </c>
    </row>
    <row r="20" spans="1:15" ht="39" customHeight="1" thickBot="1">
      <c r="A20" s="194" t="s">
        <v>43</v>
      </c>
      <c r="B20" s="195" t="s">
        <v>52</v>
      </c>
      <c r="C20" s="196">
        <f>SUM(D20:O20)</f>
        <v>0</v>
      </c>
      <c r="D20" s="197" t="s">
        <v>288</v>
      </c>
      <c r="E20" s="194" t="s">
        <v>288</v>
      </c>
      <c r="F20" s="198" t="s">
        <v>288</v>
      </c>
      <c r="G20" s="194" t="s">
        <v>288</v>
      </c>
      <c r="H20" s="199" t="s">
        <v>288</v>
      </c>
      <c r="I20" s="199" t="s">
        <v>288</v>
      </c>
      <c r="J20" s="199" t="s">
        <v>288</v>
      </c>
      <c r="K20" s="199" t="s">
        <v>288</v>
      </c>
      <c r="L20" s="200" t="s">
        <v>288</v>
      </c>
      <c r="M20" s="200" t="s">
        <v>288</v>
      </c>
      <c r="N20" s="201"/>
      <c r="O20" s="202"/>
    </row>
    <row r="21" spans="1:15" ht="21.75" customHeight="1">
      <c r="A21" s="203"/>
      <c r="B21" s="204"/>
      <c r="C21" s="150"/>
      <c r="D21" s="205"/>
      <c r="E21" s="150"/>
      <c r="F21" s="150"/>
      <c r="G21" s="148"/>
      <c r="H21" s="148"/>
      <c r="I21" s="148"/>
      <c r="J21" s="148"/>
      <c r="K21" s="148"/>
      <c r="L21" s="148"/>
      <c r="M21" s="148"/>
      <c r="N21" s="148"/>
      <c r="O21" s="148"/>
    </row>
    <row r="22" spans="1:16" ht="21.75" customHeight="1">
      <c r="A22" s="217" t="s">
        <v>290</v>
      </c>
      <c r="B22" s="217"/>
      <c r="C22" s="219" t="s">
        <v>291</v>
      </c>
      <c r="D22" s="219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6"/>
    </row>
    <row r="23" spans="1:16" ht="21.75" customHeight="1">
      <c r="A23" s="148"/>
      <c r="C23" s="220" t="s">
        <v>292</v>
      </c>
      <c r="D23" s="220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6"/>
    </row>
    <row r="24" spans="1:16" ht="21.75" customHeight="1">
      <c r="A24" s="207"/>
      <c r="B24" s="207"/>
      <c r="C24" s="156"/>
      <c r="D24" s="151"/>
      <c r="E24" s="208"/>
      <c r="F24" s="208"/>
      <c r="G24" s="205"/>
      <c r="H24" s="205"/>
      <c r="I24" s="205"/>
      <c r="J24" s="205"/>
      <c r="K24" s="205"/>
      <c r="L24" s="205"/>
      <c r="M24" s="205"/>
      <c r="N24" s="205"/>
      <c r="O24" s="205"/>
      <c r="P24" s="206"/>
    </row>
    <row r="25" spans="1:16" ht="21.75" customHeight="1">
      <c r="A25" s="148"/>
      <c r="B25" s="148"/>
      <c r="C25" s="148"/>
      <c r="D25" s="150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6"/>
    </row>
    <row r="26" spans="1:16" ht="21.75" customHeight="1">
      <c r="A26" s="209" t="s">
        <v>293</v>
      </c>
      <c r="B26" s="148"/>
      <c r="C26" s="148"/>
      <c r="D26" s="150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6"/>
    </row>
    <row r="27" spans="1:16" ht="21.75" customHeight="1">
      <c r="A27" s="148"/>
      <c r="B27" s="148"/>
      <c r="C27" s="148"/>
      <c r="D27" s="150"/>
      <c r="E27" s="205"/>
      <c r="F27" s="205"/>
      <c r="G27" s="205"/>
      <c r="H27" s="205"/>
      <c r="I27" s="205"/>
      <c r="J27" s="205"/>
      <c r="K27" s="205"/>
      <c r="L27" s="205"/>
      <c r="M27" s="216"/>
      <c r="N27" s="216"/>
      <c r="O27" s="216"/>
      <c r="P27" s="206"/>
    </row>
    <row r="28" spans="4:16" ht="21.75" customHeight="1">
      <c r="D28" s="210"/>
      <c r="E28" s="206"/>
      <c r="F28" s="206"/>
      <c r="G28" s="206"/>
      <c r="H28" s="206"/>
      <c r="I28" s="206"/>
      <c r="J28" s="206"/>
      <c r="K28" s="206"/>
      <c r="L28" s="206"/>
      <c r="M28" s="216"/>
      <c r="N28" s="216"/>
      <c r="O28" s="216"/>
      <c r="P28" s="206"/>
    </row>
    <row r="29" spans="4:16" ht="21.75" customHeight="1">
      <c r="D29" s="210"/>
      <c r="E29" s="206"/>
      <c r="F29" s="206"/>
      <c r="G29" s="206"/>
      <c r="H29" s="206"/>
      <c r="I29" s="206"/>
      <c r="J29" s="206"/>
      <c r="K29" s="206"/>
      <c r="L29" s="206"/>
      <c r="M29" s="206"/>
      <c r="N29" s="216"/>
      <c r="O29" s="216"/>
      <c r="P29" s="216"/>
    </row>
    <row r="30" spans="4:16" ht="15" customHeight="1">
      <c r="D30" s="210"/>
      <c r="E30" s="206"/>
      <c r="F30" s="206"/>
      <c r="G30" s="206"/>
      <c r="H30" s="206"/>
      <c r="I30" s="206"/>
      <c r="J30" s="206"/>
      <c r="K30" s="206"/>
      <c r="L30" s="206"/>
      <c r="M30" s="206"/>
      <c r="N30" s="216"/>
      <c r="O30" s="216"/>
      <c r="P30" s="216"/>
    </row>
    <row r="31" spans="4:16" ht="14.25" customHeight="1">
      <c r="D31" s="210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</row>
    <row r="32" spans="4:16" ht="12.75">
      <c r="D32" s="210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</row>
    <row r="33" spans="5:16" ht="12.75"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</row>
    <row r="34" spans="5:16" ht="12.75"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</row>
    <row r="35" spans="5:16" ht="12.75"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</row>
    <row r="36" spans="5:16" ht="12.75"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</row>
    <row r="37" spans="5:16" ht="12.75"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</row>
    <row r="38" spans="5:16" ht="12.75"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</row>
    <row r="39" spans="5:16" ht="12.75"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</row>
    <row r="40" spans="5:16" ht="12.75"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</row>
    <row r="41" spans="5:16" ht="12.75"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</row>
    <row r="42" spans="5:16" ht="12.75"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</row>
    <row r="43" spans="5:16" ht="12.75"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</row>
    <row r="44" spans="5:16" ht="12.75"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</row>
    <row r="45" spans="5:16" ht="12.75"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</row>
    <row r="46" spans="5:16" ht="12.75"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</row>
    <row r="47" spans="5:16" ht="12.75"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</row>
    <row r="48" spans="5:16" ht="12.75"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</row>
    <row r="49" spans="5:16" ht="12.75"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</row>
    <row r="50" spans="5:16" ht="12.75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</row>
    <row r="51" spans="5:16" ht="12.7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</row>
    <row r="52" spans="5:16" ht="12.7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</row>
    <row r="53" spans="5:16" ht="12.7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</row>
    <row r="54" spans="5:16" ht="12.7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</row>
    <row r="55" spans="5:16" ht="12.7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</row>
    <row r="56" spans="5:16" ht="12.7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</row>
    <row r="57" spans="5:16" ht="12.7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</row>
    <row r="58" spans="5:16" ht="12.75"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</row>
    <row r="59" spans="5:16" ht="12.75"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</row>
    <row r="60" spans="5:16" ht="12.75"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</row>
    <row r="61" spans="5:16" ht="12.75"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</row>
    <row r="62" spans="5:16" ht="12.75"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</row>
    <row r="63" spans="5:16" ht="12.75"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</row>
    <row r="64" spans="5:16" ht="12.75"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</row>
    <row r="65" spans="5:16" ht="12.75"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</row>
    <row r="66" spans="5:16" ht="12.75"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</row>
    <row r="67" spans="5:16" ht="12.75"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5:16" ht="12.75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</row>
    <row r="69" spans="5:16" ht="12.75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</row>
    <row r="70" spans="5:16" ht="12.75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5:16" ht="12.75"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</row>
    <row r="72" spans="5:16" ht="12.75"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</row>
    <row r="73" spans="5:16" ht="12.75"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</row>
    <row r="74" spans="5:16" ht="12.75"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</row>
    <row r="75" spans="5:16" ht="12.75"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</row>
    <row r="76" spans="5:16" ht="12.75"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</row>
  </sheetData>
  <sheetProtection/>
  <mergeCells count="15">
    <mergeCell ref="G11:H11"/>
    <mergeCell ref="F3:J3"/>
    <mergeCell ref="F2:J2"/>
    <mergeCell ref="F4:J4"/>
    <mergeCell ref="G5:I5"/>
    <mergeCell ref="A7:B7"/>
    <mergeCell ref="A8:O8"/>
    <mergeCell ref="A9:O9"/>
    <mergeCell ref="N29:P30"/>
    <mergeCell ref="A12:O12"/>
    <mergeCell ref="C13:D13"/>
    <mergeCell ref="A22:B22"/>
    <mergeCell ref="C22:D22"/>
    <mergeCell ref="C23:D23"/>
    <mergeCell ref="M27:O28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showGridLines="0" zoomScaleSheetLayoutView="100" zoomScalePageLayoutView="0" workbookViewId="0" topLeftCell="A82">
      <selection activeCell="F58" sqref="F58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3"/>
      <c r="B1" s="45"/>
      <c r="C1" s="45"/>
      <c r="D1" s="45"/>
      <c r="E1" s="84"/>
      <c r="F1" s="83"/>
      <c r="G1" s="83"/>
    </row>
    <row r="2" spans="5:7" ht="12.75">
      <c r="E2" s="242" t="s">
        <v>93</v>
      </c>
      <c r="F2" s="243"/>
      <c r="G2" s="243"/>
    </row>
    <row r="3" spans="5:7" ht="12.75">
      <c r="E3" s="244" t="s">
        <v>110</v>
      </c>
      <c r="F3" s="245"/>
      <c r="G3" s="245"/>
    </row>
    <row r="4" ht="12.75"/>
    <row r="5" spans="1:7" ht="12.75">
      <c r="A5" s="230" t="s">
        <v>92</v>
      </c>
      <c r="B5" s="231"/>
      <c r="C5" s="231"/>
      <c r="D5" s="231"/>
      <c r="E5" s="231"/>
      <c r="F5" s="226"/>
      <c r="G5" s="226"/>
    </row>
    <row r="6" spans="1:7" ht="12.75">
      <c r="A6" s="246"/>
      <c r="B6" s="246"/>
      <c r="C6" s="246"/>
      <c r="D6" s="246"/>
      <c r="E6" s="246"/>
      <c r="F6" s="246"/>
      <c r="G6" s="246"/>
    </row>
    <row r="7" spans="1:7" ht="12.75">
      <c r="A7" s="224" t="s">
        <v>129</v>
      </c>
      <c r="B7" s="225"/>
      <c r="C7" s="225"/>
      <c r="D7" s="225"/>
      <c r="E7" s="225"/>
      <c r="F7" s="226"/>
      <c r="G7" s="226"/>
    </row>
    <row r="8" spans="1:7" ht="12.75">
      <c r="A8" s="224"/>
      <c r="B8" s="225"/>
      <c r="C8" s="225"/>
      <c r="D8" s="225"/>
      <c r="E8" s="225"/>
      <c r="F8" s="226"/>
      <c r="G8" s="226"/>
    </row>
    <row r="9" spans="1:7" ht="12.75" customHeight="1">
      <c r="A9" s="224" t="s">
        <v>130</v>
      </c>
      <c r="B9" s="225"/>
      <c r="C9" s="225"/>
      <c r="D9" s="225"/>
      <c r="E9" s="225"/>
      <c r="F9" s="226"/>
      <c r="G9" s="226"/>
    </row>
    <row r="10" spans="1:7" ht="12.75">
      <c r="A10" s="227"/>
      <c r="B10" s="228"/>
      <c r="C10" s="228"/>
      <c r="D10" s="228"/>
      <c r="E10" s="228"/>
      <c r="F10" s="229"/>
      <c r="G10" s="229"/>
    </row>
    <row r="11" spans="1:7" ht="12.75">
      <c r="A11" s="229"/>
      <c r="B11" s="229"/>
      <c r="C11" s="229"/>
      <c r="D11" s="229"/>
      <c r="E11" s="229"/>
      <c r="F11" s="229"/>
      <c r="G11" s="229"/>
    </row>
    <row r="12" spans="1:5" ht="12.75">
      <c r="A12" s="241"/>
      <c r="B12" s="226"/>
      <c r="C12" s="226"/>
      <c r="D12" s="226"/>
      <c r="E12" s="226"/>
    </row>
    <row r="13" spans="1:7" ht="12.75">
      <c r="A13" s="230" t="s">
        <v>0</v>
      </c>
      <c r="B13" s="231"/>
      <c r="C13" s="231"/>
      <c r="D13" s="231"/>
      <c r="E13" s="231"/>
      <c r="F13" s="232"/>
      <c r="G13" s="232"/>
    </row>
    <row r="14" spans="1:7" ht="12.75">
      <c r="A14" s="230" t="s">
        <v>131</v>
      </c>
      <c r="B14" s="231"/>
      <c r="C14" s="231"/>
      <c r="D14" s="231"/>
      <c r="E14" s="231"/>
      <c r="F14" s="232"/>
      <c r="G14" s="232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224" t="s">
        <v>132</v>
      </c>
      <c r="B16" s="247"/>
      <c r="C16" s="247"/>
      <c r="D16" s="247"/>
      <c r="E16" s="247"/>
      <c r="F16" s="248"/>
      <c r="G16" s="248"/>
    </row>
    <row r="17" spans="1:7" ht="12.75">
      <c r="A17" s="224" t="s">
        <v>1</v>
      </c>
      <c r="B17" s="224"/>
      <c r="C17" s="224"/>
      <c r="D17" s="224"/>
      <c r="E17" s="224"/>
      <c r="F17" s="248"/>
      <c r="G17" s="248"/>
    </row>
    <row r="18" spans="1:7" ht="12.75" customHeight="1">
      <c r="A18" s="8"/>
      <c r="B18" s="9"/>
      <c r="C18" s="9"/>
      <c r="D18" s="249" t="s">
        <v>121</v>
      </c>
      <c r="E18" s="249"/>
      <c r="F18" s="249"/>
      <c r="G18" s="249"/>
    </row>
    <row r="19" spans="1:7" ht="67.5" customHeight="1">
      <c r="A19" s="3" t="s">
        <v>2</v>
      </c>
      <c r="B19" s="236" t="s">
        <v>3</v>
      </c>
      <c r="C19" s="237"/>
      <c r="D19" s="238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F21+F27+F38+F39</f>
        <v>222641</v>
      </c>
      <c r="G20" s="15">
        <f>G21+G27+G38+G39</f>
        <v>228326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F22+F23+F24+F25+F26</f>
        <v>2322</v>
      </c>
      <c r="G21" s="15">
        <f>G22+G23+G24+G25+G26</f>
        <v>3059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112</v>
      </c>
      <c r="D23" s="32"/>
      <c r="E23" s="47"/>
      <c r="F23" s="15">
        <v>2322</v>
      </c>
      <c r="G23" s="15">
        <v>3059</v>
      </c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117</v>
      </c>
      <c r="D25" s="32"/>
      <c r="E25" s="48"/>
      <c r="F25" s="15"/>
      <c r="G25" s="15"/>
    </row>
    <row r="26" spans="1:7" s="12" customFormat="1" ht="12.75" customHeight="1">
      <c r="A26" s="88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F28+F29+F30+F31+F32+F33+F34+F35+F36+F37</f>
        <v>220319</v>
      </c>
      <c r="G27" s="15">
        <f>G28+G29+G30+G31+G32+G33+G34+G35+G36+G37</f>
        <v>225267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/>
      <c r="F29" s="15">
        <v>201817</v>
      </c>
      <c r="G29" s="15">
        <v>211083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/>
      <c r="F32" s="15">
        <v>11361</v>
      </c>
      <c r="G32" s="15">
        <v>5290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/>
      <c r="F35" s="15">
        <v>7141</v>
      </c>
      <c r="G35" s="15">
        <v>8894</v>
      </c>
    </row>
    <row r="36" spans="1:7" s="12" customFormat="1" ht="12.75" customHeight="1">
      <c r="A36" s="25" t="s">
        <v>34</v>
      </c>
      <c r="B36" s="29"/>
      <c r="C36" s="49" t="s">
        <v>111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120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92" customFormat="1" ht="12.75" customHeight="1">
      <c r="A39" s="62" t="s">
        <v>44</v>
      </c>
      <c r="B39" s="4" t="s">
        <v>128</v>
      </c>
      <c r="C39" s="4"/>
      <c r="D39" s="66"/>
      <c r="E39" s="93"/>
      <c r="F39" s="67"/>
      <c r="G39" s="67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7" s="12" customFormat="1" ht="12.75" customHeight="1">
      <c r="A41" s="3" t="s">
        <v>46</v>
      </c>
      <c r="B41" s="74" t="s">
        <v>47</v>
      </c>
      <c r="C41" s="35"/>
      <c r="D41" s="75"/>
      <c r="E41" s="48"/>
      <c r="F41" s="15">
        <f>F42+F48+F49+F57</f>
        <v>79391</v>
      </c>
      <c r="G41" s="15">
        <f>G42+G48+G49+G57</f>
        <v>72016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F43+F44+F45+F46+F47</f>
        <v>0</v>
      </c>
      <c r="G42" s="15">
        <f>G43+G44+G45+G46+G47</f>
        <v>21082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/>
      <c r="F44" s="15"/>
      <c r="G44" s="15">
        <v>21082</v>
      </c>
    </row>
    <row r="45" spans="1:7" s="12" customFormat="1" ht="12.75">
      <c r="A45" s="19" t="s">
        <v>13</v>
      </c>
      <c r="B45" s="29"/>
      <c r="C45" s="49" t="s">
        <v>113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118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239" t="s">
        <v>127</v>
      </c>
      <c r="D47" s="240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8"/>
      <c r="F48" s="15"/>
      <c r="G48" s="15"/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8"/>
      <c r="F49" s="15">
        <f>F50+F51+F52+F53+F54+F55</f>
        <v>77598</v>
      </c>
      <c r="G49" s="15">
        <f>G50+G51+G52+G53+G54+G55</f>
        <v>33762</v>
      </c>
    </row>
    <row r="50" spans="1:7" s="12" customFormat="1" ht="12.75" customHeight="1">
      <c r="A50" s="19" t="s">
        <v>38</v>
      </c>
      <c r="B50" s="56"/>
      <c r="C50" s="89" t="s">
        <v>81</v>
      </c>
      <c r="D50" s="58"/>
      <c r="E50" s="48"/>
      <c r="F50" s="15"/>
      <c r="G50" s="15"/>
    </row>
    <row r="51" spans="1:7" s="12" customFormat="1" ht="12.75" customHeight="1">
      <c r="A51" s="90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52"/>
      <c r="F52" s="15"/>
      <c r="G52" s="15"/>
    </row>
    <row r="53" spans="1:7" s="12" customFormat="1" ht="12.75" customHeight="1">
      <c r="A53" s="19" t="s">
        <v>41</v>
      </c>
      <c r="B53" s="29"/>
      <c r="C53" s="239" t="s">
        <v>88</v>
      </c>
      <c r="D53" s="240"/>
      <c r="E53" s="52"/>
      <c r="F53" s="15">
        <v>14270</v>
      </c>
      <c r="G53" s="15"/>
    </row>
    <row r="54" spans="1:9" s="12" customFormat="1" ht="12.75" customHeight="1">
      <c r="A54" s="19" t="s">
        <v>42</v>
      </c>
      <c r="B54" s="29"/>
      <c r="C54" s="49" t="s">
        <v>82</v>
      </c>
      <c r="D54" s="50"/>
      <c r="E54" s="52"/>
      <c r="F54" s="15">
        <v>63328</v>
      </c>
      <c r="G54" s="15">
        <v>33762</v>
      </c>
      <c r="H54" s="12" t="e">
        <f>+G54+#REF!-'AR.20fin.sumos'!I26-'AR.20fin.sumos'!G26</f>
        <v>#REF!</v>
      </c>
      <c r="I54" s="92" t="e">
        <f>+F54-H54</f>
        <v>#REF!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8"/>
      <c r="F55" s="15"/>
      <c r="G55" s="15"/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8"/>
      <c r="F57" s="15">
        <v>1793</v>
      </c>
      <c r="G57" s="15">
        <v>17172</v>
      </c>
    </row>
    <row r="58" spans="1:8" s="12" customFormat="1" ht="12.75" customHeight="1">
      <c r="A58" s="33"/>
      <c r="B58" s="21" t="s">
        <v>56</v>
      </c>
      <c r="C58" s="22"/>
      <c r="D58" s="23"/>
      <c r="E58" s="48"/>
      <c r="F58" s="15">
        <f>F20+F40+F41</f>
        <v>302032</v>
      </c>
      <c r="G58" s="15">
        <f>G20+G40+G41</f>
        <v>300342</v>
      </c>
      <c r="H58" s="12">
        <f>+F57+F54+F53+F35+F32+F29+F23</f>
        <v>302032</v>
      </c>
    </row>
    <row r="59" spans="1:7" s="12" customFormat="1" ht="12.75" customHeight="1">
      <c r="A59" s="1" t="s">
        <v>57</v>
      </c>
      <c r="B59" s="13" t="s">
        <v>58</v>
      </c>
      <c r="C59" s="13"/>
      <c r="D59" s="81"/>
      <c r="E59" s="48"/>
      <c r="F59" s="15">
        <f>F60+F61+F62+F63</f>
        <v>233595</v>
      </c>
      <c r="G59" s="15">
        <f>G60+G61+G62</f>
        <v>253990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8"/>
      <c r="F60" s="15"/>
      <c r="G60" s="15">
        <v>887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82"/>
      <c r="F61" s="24">
        <f>+'AR.20fin.sumos'!M17</f>
        <v>218577</v>
      </c>
      <c r="G61" s="24">
        <v>253103</v>
      </c>
    </row>
    <row r="62" spans="1:7" s="12" customFormat="1" ht="12.75" customHeight="1">
      <c r="A62" s="33" t="s">
        <v>36</v>
      </c>
      <c r="B62" s="233" t="s">
        <v>102</v>
      </c>
      <c r="C62" s="234"/>
      <c r="D62" s="235"/>
      <c r="E62" s="48"/>
      <c r="F62" s="15"/>
      <c r="G62" s="15"/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8"/>
      <c r="F63" s="15">
        <f>+'AR.20fin.sumos'!M23</f>
        <v>15018</v>
      </c>
      <c r="G63" s="15"/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F65+F69</f>
        <v>52183</v>
      </c>
      <c r="G64" s="15">
        <f>G65+G69</f>
        <v>42312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F70+F71+F72+F73+F74+F75+F76+F77+F78+F79+F80+F81+F82+F83</f>
        <v>52183</v>
      </c>
      <c r="G69" s="67">
        <f>G70+G71+G72+G73+G74+G75+G76+G77+G78+G79+G80+G81+G82+G83</f>
        <v>42312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7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5"/>
      <c r="F74" s="15"/>
      <c r="G74" s="15"/>
    </row>
    <row r="75" spans="1:7" s="12" customFormat="1" ht="12.75" customHeight="1">
      <c r="A75" s="91" t="s">
        <v>28</v>
      </c>
      <c r="B75" s="64"/>
      <c r="C75" s="86" t="s">
        <v>99</v>
      </c>
      <c r="D75" s="69"/>
      <c r="E75" s="48"/>
      <c r="F75" s="15"/>
      <c r="G75" s="15"/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52"/>
      <c r="F80" s="15">
        <v>2309</v>
      </c>
      <c r="G80" s="15"/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52"/>
      <c r="F81" s="15">
        <v>26264</v>
      </c>
      <c r="G81" s="15">
        <v>42312</v>
      </c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52"/>
      <c r="F82" s="15">
        <v>23610</v>
      </c>
      <c r="G82" s="15"/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53"/>
      <c r="F84" s="15">
        <f>F85+F86+F89+F90</f>
        <v>16254</v>
      </c>
      <c r="G84" s="15">
        <f>G85+G86+G89+G90</f>
        <v>4040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f>F91+F92</f>
        <v>16254</v>
      </c>
      <c r="G90" s="15">
        <f>G91+G92</f>
        <v>4040</v>
      </c>
    </row>
    <row r="91" spans="1:7" s="12" customFormat="1" ht="12.75" customHeight="1">
      <c r="A91" s="25" t="s">
        <v>114</v>
      </c>
      <c r="B91" s="34"/>
      <c r="C91" s="46" t="s">
        <v>103</v>
      </c>
      <c r="D91" s="10"/>
      <c r="E91" s="47"/>
      <c r="F91" s="15">
        <f>+'VRA (2)'!H54</f>
        <v>12214</v>
      </c>
      <c r="G91" s="15">
        <v>-36294</v>
      </c>
    </row>
    <row r="92" spans="1:7" s="12" customFormat="1" ht="12.75" customHeight="1">
      <c r="A92" s="25" t="s">
        <v>115</v>
      </c>
      <c r="B92" s="34"/>
      <c r="C92" s="46" t="s">
        <v>104</v>
      </c>
      <c r="D92" s="10"/>
      <c r="E92" s="47"/>
      <c r="F92" s="15">
        <f>+G90</f>
        <v>4040</v>
      </c>
      <c r="G92" s="15">
        <v>40334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9" s="12" customFormat="1" ht="25.5" customHeight="1">
      <c r="A94" s="1"/>
      <c r="B94" s="250" t="s">
        <v>116</v>
      </c>
      <c r="C94" s="251"/>
      <c r="D94" s="240"/>
      <c r="E94" s="48"/>
      <c r="F94" s="15">
        <f>F59+F64+F84+F93</f>
        <v>302032</v>
      </c>
      <c r="G94" s="15">
        <f>G59+G64+G84+G93</f>
        <v>300342</v>
      </c>
      <c r="H94" s="12">
        <f>+F92+F91+F82+F81+F80+F62+F61+F60</f>
        <v>287014</v>
      </c>
      <c r="I94" s="12">
        <f>+H58-H94</f>
        <v>15018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225" t="s">
        <v>133</v>
      </c>
      <c r="B96" s="225"/>
      <c r="C96" s="225"/>
      <c r="D96" s="225"/>
      <c r="E96" s="225"/>
      <c r="F96" s="225" t="s">
        <v>134</v>
      </c>
      <c r="G96" s="225"/>
    </row>
    <row r="97" spans="1:7" s="12" customFormat="1" ht="12.75">
      <c r="A97" s="224" t="s">
        <v>119</v>
      </c>
      <c r="B97" s="224"/>
      <c r="C97" s="224"/>
      <c r="D97" s="224"/>
      <c r="E97" s="224"/>
      <c r="F97" s="224" t="s">
        <v>109</v>
      </c>
      <c r="G97" s="224"/>
    </row>
    <row r="98" spans="1:7" s="12" customFormat="1" ht="12.75">
      <c r="A98" s="79"/>
      <c r="B98" s="79"/>
      <c r="C98" s="79"/>
      <c r="D98" s="79"/>
      <c r="E98" s="80"/>
      <c r="F98" s="9"/>
      <c r="G98" s="9"/>
    </row>
    <row r="99" s="12" customFormat="1" ht="12.75">
      <c r="E99" s="45"/>
    </row>
    <row r="100" s="12" customFormat="1" ht="12.75">
      <c r="E100" s="45"/>
    </row>
    <row r="101" s="12" customFormat="1" ht="12.75">
      <c r="E101" s="45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</sheetData>
  <sheetProtection/>
  <mergeCells count="22">
    <mergeCell ref="A97:E97"/>
    <mergeCell ref="A14:G14"/>
    <mergeCell ref="A16:G16"/>
    <mergeCell ref="A17:G17"/>
    <mergeCell ref="D18:G18"/>
    <mergeCell ref="F96:G96"/>
    <mergeCell ref="F97:G97"/>
    <mergeCell ref="B94:D94"/>
    <mergeCell ref="E2:G2"/>
    <mergeCell ref="E3:G3"/>
    <mergeCell ref="A7:G7"/>
    <mergeCell ref="A8:G8"/>
    <mergeCell ref="A5:G6"/>
    <mergeCell ref="A96:E96"/>
    <mergeCell ref="A9:G9"/>
    <mergeCell ref="A10:G11"/>
    <mergeCell ref="A13:G13"/>
    <mergeCell ref="B62:D62"/>
    <mergeCell ref="B19:D19"/>
    <mergeCell ref="C47:D47"/>
    <mergeCell ref="C53:D53"/>
    <mergeCell ref="A12:E12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K59"/>
  <sheetViews>
    <sheetView showGridLines="0" zoomScaleSheetLayoutView="100" zoomScalePageLayoutView="0" workbookViewId="0" topLeftCell="A46">
      <selection activeCell="H26" sqref="H26"/>
    </sheetView>
  </sheetViews>
  <sheetFormatPr defaultColWidth="9.140625" defaultRowHeight="12.75"/>
  <cols>
    <col min="1" max="1" width="8.00390625" style="95" customWidth="1"/>
    <col min="2" max="2" width="1.57421875" style="95" hidden="1" customWidth="1"/>
    <col min="3" max="3" width="30.140625" style="95" customWidth="1"/>
    <col min="4" max="4" width="18.28125" style="95" customWidth="1"/>
    <col min="5" max="5" width="0" style="95" hidden="1" customWidth="1"/>
    <col min="6" max="6" width="11.7109375" style="95" customWidth="1"/>
    <col min="7" max="9" width="13.140625" style="95" customWidth="1"/>
    <col min="10" max="16384" width="9.140625" style="95" customWidth="1"/>
  </cols>
  <sheetData>
    <row r="1" spans="4:9" ht="15.75">
      <c r="D1" s="96"/>
      <c r="G1" s="97" t="s">
        <v>135</v>
      </c>
      <c r="H1" s="98"/>
      <c r="I1" s="98"/>
    </row>
    <row r="2" spans="7:9" ht="15.75">
      <c r="G2" s="97" t="s">
        <v>136</v>
      </c>
      <c r="H2" s="98"/>
      <c r="I2" s="98"/>
    </row>
    <row r="4" spans="1:9" ht="15.75">
      <c r="A4" s="272" t="s">
        <v>137</v>
      </c>
      <c r="B4" s="270"/>
      <c r="C4" s="270"/>
      <c r="D4" s="270"/>
      <c r="E4" s="270"/>
      <c r="F4" s="270"/>
      <c r="G4" s="270"/>
      <c r="H4" s="270"/>
      <c r="I4" s="270"/>
    </row>
    <row r="5" spans="1:9" ht="15.75">
      <c r="A5" s="273" t="s">
        <v>138</v>
      </c>
      <c r="B5" s="270"/>
      <c r="C5" s="270"/>
      <c r="D5" s="270"/>
      <c r="E5" s="270"/>
      <c r="F5" s="270"/>
      <c r="G5" s="270"/>
      <c r="H5" s="270"/>
      <c r="I5" s="270"/>
    </row>
    <row r="6" spans="1:9" ht="15.75">
      <c r="A6" s="274" t="s">
        <v>139</v>
      </c>
      <c r="B6" s="270"/>
      <c r="C6" s="270"/>
      <c r="D6" s="270"/>
      <c r="E6" s="270"/>
      <c r="F6" s="270"/>
      <c r="G6" s="270"/>
      <c r="H6" s="270"/>
      <c r="I6" s="270"/>
    </row>
    <row r="7" spans="1:9" ht="15">
      <c r="A7" s="268" t="s">
        <v>140</v>
      </c>
      <c r="B7" s="264"/>
      <c r="C7" s="264"/>
      <c r="D7" s="264"/>
      <c r="E7" s="264"/>
      <c r="F7" s="264"/>
      <c r="G7" s="264"/>
      <c r="H7" s="264"/>
      <c r="I7" s="264"/>
    </row>
    <row r="8" spans="1:9" ht="15">
      <c r="A8" s="268" t="s">
        <v>141</v>
      </c>
      <c r="B8" s="264"/>
      <c r="C8" s="264"/>
      <c r="D8" s="264"/>
      <c r="E8" s="264"/>
      <c r="F8" s="264"/>
      <c r="G8" s="264"/>
      <c r="H8" s="264"/>
      <c r="I8" s="264"/>
    </row>
    <row r="9" spans="1:9" ht="15">
      <c r="A9" s="268" t="s">
        <v>142</v>
      </c>
      <c r="B9" s="264"/>
      <c r="C9" s="264"/>
      <c r="D9" s="264"/>
      <c r="E9" s="264"/>
      <c r="F9" s="264"/>
      <c r="G9" s="264"/>
      <c r="H9" s="264"/>
      <c r="I9" s="264"/>
    </row>
    <row r="10" spans="1:9" ht="15">
      <c r="A10" s="268" t="s">
        <v>143</v>
      </c>
      <c r="B10" s="270"/>
      <c r="C10" s="270"/>
      <c r="D10" s="270"/>
      <c r="E10" s="270"/>
      <c r="F10" s="270"/>
      <c r="G10" s="270"/>
      <c r="H10" s="270"/>
      <c r="I10" s="270"/>
    </row>
    <row r="11" spans="1:9" ht="15">
      <c r="A11" s="271"/>
      <c r="B11" s="264"/>
      <c r="C11" s="264"/>
      <c r="D11" s="264"/>
      <c r="E11" s="264"/>
      <c r="F11" s="264"/>
      <c r="G11" s="264"/>
      <c r="H11" s="264"/>
      <c r="I11" s="264"/>
    </row>
    <row r="12" spans="1:9" ht="15">
      <c r="A12" s="268" t="s">
        <v>144</v>
      </c>
      <c r="B12" s="264"/>
      <c r="C12" s="264"/>
      <c r="D12" s="264"/>
      <c r="E12" s="264"/>
      <c r="F12" s="264"/>
      <c r="G12" s="264"/>
      <c r="H12" s="264"/>
      <c r="I12" s="264"/>
    </row>
    <row r="13" spans="1:9" ht="15">
      <c r="A13" s="268"/>
      <c r="B13" s="264"/>
      <c r="C13" s="264"/>
      <c r="D13" s="264"/>
      <c r="E13" s="264"/>
      <c r="F13" s="264"/>
      <c r="G13" s="264"/>
      <c r="H13" s="264"/>
      <c r="I13" s="264"/>
    </row>
    <row r="14" spans="1:9" ht="15">
      <c r="A14" s="268" t="s">
        <v>145</v>
      </c>
      <c r="B14" s="264"/>
      <c r="C14" s="264"/>
      <c r="D14" s="264"/>
      <c r="E14" s="264"/>
      <c r="F14" s="264"/>
      <c r="G14" s="264"/>
      <c r="H14" s="264"/>
      <c r="I14" s="264"/>
    </row>
    <row r="15" spans="1:9" ht="15">
      <c r="A15" s="269">
        <v>41212</v>
      </c>
      <c r="B15" s="264"/>
      <c r="C15" s="264"/>
      <c r="D15" s="264"/>
      <c r="E15" s="264"/>
      <c r="F15" s="264"/>
      <c r="G15" s="264"/>
      <c r="H15" s="264"/>
      <c r="I15" s="264"/>
    </row>
    <row r="16" spans="1:9" ht="15">
      <c r="A16" s="268" t="s">
        <v>1</v>
      </c>
      <c r="B16" s="264"/>
      <c r="C16" s="264"/>
      <c r="D16" s="264"/>
      <c r="E16" s="264"/>
      <c r="F16" s="264"/>
      <c r="G16" s="264"/>
      <c r="H16" s="264"/>
      <c r="I16" s="264"/>
    </row>
    <row r="17" spans="1:9" s="99" customFormat="1" ht="15">
      <c r="A17" s="275" t="s">
        <v>146</v>
      </c>
      <c r="B17" s="264"/>
      <c r="C17" s="264"/>
      <c r="D17" s="264"/>
      <c r="E17" s="264"/>
      <c r="F17" s="264"/>
      <c r="G17" s="264"/>
      <c r="H17" s="264"/>
      <c r="I17" s="264"/>
    </row>
    <row r="18" spans="1:9" s="101" customFormat="1" ht="49.5" customHeight="1">
      <c r="A18" s="276" t="s">
        <v>2</v>
      </c>
      <c r="B18" s="276"/>
      <c r="C18" s="276" t="s">
        <v>3</v>
      </c>
      <c r="D18" s="277"/>
      <c r="E18" s="277"/>
      <c r="F18" s="277"/>
      <c r="G18" s="100" t="s">
        <v>147</v>
      </c>
      <c r="H18" s="100" t="s">
        <v>148</v>
      </c>
      <c r="I18" s="100" t="s">
        <v>149</v>
      </c>
    </row>
    <row r="19" spans="1:9" ht="15.75">
      <c r="A19" s="94" t="s">
        <v>7</v>
      </c>
      <c r="B19" s="102" t="s">
        <v>150</v>
      </c>
      <c r="C19" s="278" t="s">
        <v>150</v>
      </c>
      <c r="D19" s="279"/>
      <c r="E19" s="279"/>
      <c r="F19" s="279"/>
      <c r="G19" s="104"/>
      <c r="H19" s="105">
        <f>H20+H25+H26</f>
        <v>520071</v>
      </c>
      <c r="I19" s="105">
        <f>I20+I25+I26</f>
        <v>494984</v>
      </c>
    </row>
    <row r="20" spans="1:9" ht="15.75">
      <c r="A20" s="106" t="s">
        <v>9</v>
      </c>
      <c r="B20" s="108" t="s">
        <v>151</v>
      </c>
      <c r="C20" s="266" t="s">
        <v>151</v>
      </c>
      <c r="D20" s="266"/>
      <c r="E20" s="266"/>
      <c r="F20" s="266"/>
      <c r="G20" s="108"/>
      <c r="H20" s="105">
        <f>H21+H22+H23+H24</f>
        <v>359686</v>
      </c>
      <c r="I20" s="105">
        <v>328966</v>
      </c>
    </row>
    <row r="21" spans="1:9" ht="15.75">
      <c r="A21" s="106" t="s">
        <v>152</v>
      </c>
      <c r="B21" s="108" t="s">
        <v>59</v>
      </c>
      <c r="C21" s="266" t="s">
        <v>59</v>
      </c>
      <c r="D21" s="266"/>
      <c r="E21" s="266"/>
      <c r="F21" s="266"/>
      <c r="G21" s="108"/>
      <c r="H21" s="109">
        <v>887</v>
      </c>
      <c r="I21" s="100"/>
    </row>
    <row r="22" spans="1:9" ht="15.75">
      <c r="A22" s="106" t="s">
        <v>153</v>
      </c>
      <c r="B22" s="104" t="s">
        <v>154</v>
      </c>
      <c r="C22" s="267" t="s">
        <v>154</v>
      </c>
      <c r="D22" s="267"/>
      <c r="E22" s="267"/>
      <c r="F22" s="267"/>
      <c r="G22" s="104"/>
      <c r="H22" s="213">
        <f>38816+306966+357+7379-153+3766</f>
        <v>357131</v>
      </c>
      <c r="I22" s="110">
        <v>328966</v>
      </c>
    </row>
    <row r="23" spans="1:9" ht="15.75">
      <c r="A23" s="106" t="s">
        <v>155</v>
      </c>
      <c r="B23" s="108" t="s">
        <v>156</v>
      </c>
      <c r="C23" s="267" t="s">
        <v>156</v>
      </c>
      <c r="D23" s="267"/>
      <c r="E23" s="267"/>
      <c r="F23" s="267"/>
      <c r="G23" s="108"/>
      <c r="H23" s="109">
        <v>1668</v>
      </c>
      <c r="I23" s="100" t="s">
        <v>157</v>
      </c>
    </row>
    <row r="24" spans="1:9" ht="15.75">
      <c r="A24" s="106" t="s">
        <v>158</v>
      </c>
      <c r="B24" s="104" t="s">
        <v>159</v>
      </c>
      <c r="C24" s="267" t="s">
        <v>159</v>
      </c>
      <c r="D24" s="267"/>
      <c r="E24" s="267"/>
      <c r="F24" s="267"/>
      <c r="G24" s="104"/>
      <c r="H24" s="109"/>
      <c r="I24" s="100"/>
    </row>
    <row r="25" spans="1:9" ht="15.75">
      <c r="A25" s="106" t="s">
        <v>16</v>
      </c>
      <c r="B25" s="108" t="s">
        <v>160</v>
      </c>
      <c r="C25" s="267" t="s">
        <v>160</v>
      </c>
      <c r="D25" s="267"/>
      <c r="E25" s="267"/>
      <c r="F25" s="267"/>
      <c r="G25" s="108"/>
      <c r="H25" s="105"/>
      <c r="I25" s="100"/>
    </row>
    <row r="26" spans="1:9" ht="15.75">
      <c r="A26" s="106" t="s">
        <v>36</v>
      </c>
      <c r="B26" s="108" t="s">
        <v>161</v>
      </c>
      <c r="C26" s="267" t="s">
        <v>161</v>
      </c>
      <c r="D26" s="267"/>
      <c r="E26" s="267"/>
      <c r="F26" s="267"/>
      <c r="G26" s="108"/>
      <c r="H26" s="105">
        <f>H27+H28</f>
        <v>160385</v>
      </c>
      <c r="I26" s="105">
        <f>I27+I28</f>
        <v>166018</v>
      </c>
    </row>
    <row r="27" spans="1:9" ht="15.75">
      <c r="A27" s="106" t="s">
        <v>162</v>
      </c>
      <c r="B27" s="104" t="s">
        <v>163</v>
      </c>
      <c r="C27" s="267" t="s">
        <v>163</v>
      </c>
      <c r="D27" s="267"/>
      <c r="E27" s="267"/>
      <c r="F27" s="267"/>
      <c r="G27" s="104"/>
      <c r="H27" s="213">
        <f>-7379+171377+153-3766</f>
        <v>160385</v>
      </c>
      <c r="I27" s="110">
        <v>166018</v>
      </c>
    </row>
    <row r="28" spans="1:9" ht="15.75">
      <c r="A28" s="106" t="s">
        <v>164</v>
      </c>
      <c r="B28" s="104" t="s">
        <v>165</v>
      </c>
      <c r="C28" s="267" t="s">
        <v>165</v>
      </c>
      <c r="D28" s="267"/>
      <c r="E28" s="267"/>
      <c r="F28" s="267"/>
      <c r="G28" s="104"/>
      <c r="H28" s="105"/>
      <c r="I28" s="100"/>
    </row>
    <row r="29" spans="1:9" ht="15.75">
      <c r="A29" s="94" t="s">
        <v>45</v>
      </c>
      <c r="B29" s="102" t="s">
        <v>166</v>
      </c>
      <c r="C29" s="278" t="s">
        <v>166</v>
      </c>
      <c r="D29" s="278"/>
      <c r="E29" s="278"/>
      <c r="F29" s="278"/>
      <c r="G29" s="104"/>
      <c r="H29" s="105">
        <f>H30+H31+H32+H33+H34+H35+H36+H37+H38+H39+H40+H41+H42+H43</f>
        <v>507857</v>
      </c>
      <c r="I29" s="105">
        <f>I30+I31+I32+I33+I34+I35+I36+I37+I38+I39+I40+I41+I42+I43</f>
        <v>477828</v>
      </c>
    </row>
    <row r="30" spans="1:9" ht="15.75">
      <c r="A30" s="106" t="s">
        <v>9</v>
      </c>
      <c r="B30" s="108" t="s">
        <v>167</v>
      </c>
      <c r="C30" s="267" t="s">
        <v>168</v>
      </c>
      <c r="D30" s="280"/>
      <c r="E30" s="280"/>
      <c r="F30" s="280"/>
      <c r="G30" s="111"/>
      <c r="H30" s="212">
        <f>38816+274562</f>
        <v>313378</v>
      </c>
      <c r="I30" s="110">
        <v>282373</v>
      </c>
    </row>
    <row r="31" spans="1:9" ht="15.75">
      <c r="A31" s="106" t="s">
        <v>169</v>
      </c>
      <c r="B31" s="108" t="s">
        <v>170</v>
      </c>
      <c r="C31" s="267" t="s">
        <v>171</v>
      </c>
      <c r="D31" s="280"/>
      <c r="E31" s="280"/>
      <c r="F31" s="280"/>
      <c r="G31" s="108"/>
      <c r="H31" s="109">
        <v>18260</v>
      </c>
      <c r="I31" s="110">
        <v>14718</v>
      </c>
    </row>
    <row r="32" spans="1:9" ht="15.75">
      <c r="A32" s="106" t="s">
        <v>36</v>
      </c>
      <c r="B32" s="108" t="s">
        <v>172</v>
      </c>
      <c r="C32" s="267" t="s">
        <v>173</v>
      </c>
      <c r="D32" s="280"/>
      <c r="E32" s="280"/>
      <c r="F32" s="280"/>
      <c r="G32" s="111"/>
      <c r="H32" s="109">
        <v>9100</v>
      </c>
      <c r="I32" s="110">
        <v>8997</v>
      </c>
    </row>
    <row r="33" spans="1:9" ht="15.75">
      <c r="A33" s="106" t="s">
        <v>44</v>
      </c>
      <c r="B33" s="108" t="s">
        <v>174</v>
      </c>
      <c r="C33" s="266" t="s">
        <v>175</v>
      </c>
      <c r="D33" s="280"/>
      <c r="E33" s="280"/>
      <c r="F33" s="280"/>
      <c r="G33" s="108"/>
      <c r="H33" s="109">
        <v>1320</v>
      </c>
      <c r="I33" s="110">
        <v>626</v>
      </c>
    </row>
    <row r="34" spans="1:9" ht="15.75">
      <c r="A34" s="106" t="s">
        <v>54</v>
      </c>
      <c r="B34" s="108" t="s">
        <v>176</v>
      </c>
      <c r="C34" s="266" t="s">
        <v>177</v>
      </c>
      <c r="D34" s="280"/>
      <c r="E34" s="280"/>
      <c r="F34" s="280"/>
      <c r="G34" s="108"/>
      <c r="H34" s="109">
        <v>4771</v>
      </c>
      <c r="I34" s="110">
        <v>10434</v>
      </c>
    </row>
    <row r="35" spans="1:9" ht="15.75">
      <c r="A35" s="106" t="s">
        <v>178</v>
      </c>
      <c r="B35" s="108" t="s">
        <v>179</v>
      </c>
      <c r="C35" s="266" t="s">
        <v>180</v>
      </c>
      <c r="D35" s="280"/>
      <c r="E35" s="280"/>
      <c r="F35" s="280"/>
      <c r="G35" s="108"/>
      <c r="H35" s="109">
        <v>700</v>
      </c>
      <c r="I35" s="110">
        <v>339</v>
      </c>
    </row>
    <row r="36" spans="1:9" ht="15.75">
      <c r="A36" s="106" t="s">
        <v>181</v>
      </c>
      <c r="B36" s="108" t="s">
        <v>182</v>
      </c>
      <c r="C36" s="266" t="s">
        <v>183</v>
      </c>
      <c r="D36" s="280"/>
      <c r="E36" s="280"/>
      <c r="F36" s="280"/>
      <c r="G36" s="108"/>
      <c r="H36" s="109"/>
      <c r="I36" s="109"/>
    </row>
    <row r="37" spans="1:9" ht="15.75">
      <c r="A37" s="106" t="s">
        <v>184</v>
      </c>
      <c r="B37" s="108" t="s">
        <v>185</v>
      </c>
      <c r="C37" s="267" t="s">
        <v>185</v>
      </c>
      <c r="D37" s="280"/>
      <c r="E37" s="280"/>
      <c r="F37" s="280"/>
      <c r="G37" s="108"/>
      <c r="H37" s="109"/>
      <c r="I37" s="109"/>
    </row>
    <row r="38" spans="1:9" ht="15.75">
      <c r="A38" s="106" t="s">
        <v>186</v>
      </c>
      <c r="B38" s="108" t="s">
        <v>187</v>
      </c>
      <c r="C38" s="266" t="s">
        <v>187</v>
      </c>
      <c r="D38" s="280"/>
      <c r="E38" s="280"/>
      <c r="F38" s="280"/>
      <c r="G38" s="108"/>
      <c r="H38" s="109">
        <v>123133</v>
      </c>
      <c r="I38" s="109">
        <v>1287</v>
      </c>
    </row>
    <row r="39" spans="1:9" ht="15.75" customHeight="1">
      <c r="A39" s="106" t="s">
        <v>188</v>
      </c>
      <c r="B39" s="108" t="s">
        <v>189</v>
      </c>
      <c r="C39" s="267" t="s">
        <v>190</v>
      </c>
      <c r="D39" s="277"/>
      <c r="E39" s="277"/>
      <c r="F39" s="277"/>
      <c r="G39" s="108"/>
      <c r="H39" s="109"/>
      <c r="I39" s="109"/>
    </row>
    <row r="40" spans="1:9" ht="15.75" customHeight="1">
      <c r="A40" s="106" t="s">
        <v>191</v>
      </c>
      <c r="B40" s="108" t="s">
        <v>192</v>
      </c>
      <c r="C40" s="267" t="s">
        <v>193</v>
      </c>
      <c r="D40" s="280"/>
      <c r="E40" s="280"/>
      <c r="F40" s="280"/>
      <c r="G40" s="108"/>
      <c r="H40" s="109"/>
      <c r="I40" s="109"/>
    </row>
    <row r="41" spans="1:9" ht="15.75">
      <c r="A41" s="106" t="s">
        <v>194</v>
      </c>
      <c r="B41" s="108" t="s">
        <v>195</v>
      </c>
      <c r="C41" s="267" t="s">
        <v>196</v>
      </c>
      <c r="D41" s="280"/>
      <c r="E41" s="280"/>
      <c r="F41" s="280"/>
      <c r="G41" s="108"/>
      <c r="H41" s="109"/>
      <c r="I41" s="109"/>
    </row>
    <row r="42" spans="1:11" ht="15.75">
      <c r="A42" s="106" t="s">
        <v>197</v>
      </c>
      <c r="B42" s="108" t="s">
        <v>198</v>
      </c>
      <c r="C42" s="267" t="s">
        <v>199</v>
      </c>
      <c r="D42" s="280"/>
      <c r="E42" s="280"/>
      <c r="F42" s="280"/>
      <c r="G42" s="108"/>
      <c r="H42" s="109">
        <v>37195</v>
      </c>
      <c r="I42" s="109">
        <v>159054</v>
      </c>
      <c r="K42" s="95" t="s">
        <v>200</v>
      </c>
    </row>
    <row r="43" spans="1:9" ht="15.75">
      <c r="A43" s="106" t="s">
        <v>201</v>
      </c>
      <c r="B43" s="108" t="s">
        <v>202</v>
      </c>
      <c r="C43" s="258" t="s">
        <v>203</v>
      </c>
      <c r="D43" s="259"/>
      <c r="E43" s="259"/>
      <c r="F43" s="260"/>
      <c r="G43" s="108"/>
      <c r="H43" s="112"/>
      <c r="I43" s="112"/>
    </row>
    <row r="44" spans="1:9" ht="15.75">
      <c r="A44" s="102" t="s">
        <v>46</v>
      </c>
      <c r="B44" s="113" t="s">
        <v>204</v>
      </c>
      <c r="C44" s="261" t="s">
        <v>204</v>
      </c>
      <c r="D44" s="256"/>
      <c r="E44" s="256"/>
      <c r="F44" s="257"/>
      <c r="G44" s="111"/>
      <c r="H44" s="114">
        <f>H19-H29</f>
        <v>12214</v>
      </c>
      <c r="I44" s="115">
        <f>I19-I29</f>
        <v>17156</v>
      </c>
    </row>
    <row r="45" spans="1:9" ht="15.75">
      <c r="A45" s="102" t="s">
        <v>57</v>
      </c>
      <c r="B45" s="102" t="s">
        <v>205</v>
      </c>
      <c r="C45" s="255" t="s">
        <v>205</v>
      </c>
      <c r="D45" s="256"/>
      <c r="E45" s="256"/>
      <c r="F45" s="257"/>
      <c r="G45" s="103"/>
      <c r="H45" s="115">
        <f>H46+H47-H48</f>
        <v>0</v>
      </c>
      <c r="I45" s="115">
        <f>I46+I47-I48</f>
        <v>0</v>
      </c>
    </row>
    <row r="46" spans="1:9" ht="15.75">
      <c r="A46" s="104" t="s">
        <v>206</v>
      </c>
      <c r="B46" s="108" t="s">
        <v>207</v>
      </c>
      <c r="C46" s="258" t="s">
        <v>208</v>
      </c>
      <c r="D46" s="259"/>
      <c r="E46" s="259"/>
      <c r="F46" s="260"/>
      <c r="G46" s="107"/>
      <c r="H46" s="112"/>
      <c r="I46" s="112"/>
    </row>
    <row r="47" spans="1:9" ht="15.75">
      <c r="A47" s="104" t="s">
        <v>16</v>
      </c>
      <c r="B47" s="108" t="s">
        <v>209</v>
      </c>
      <c r="C47" s="258" t="s">
        <v>209</v>
      </c>
      <c r="D47" s="259"/>
      <c r="E47" s="259"/>
      <c r="F47" s="260"/>
      <c r="G47" s="107"/>
      <c r="H47" s="112"/>
      <c r="I47" s="112"/>
    </row>
    <row r="48" spans="1:9" ht="15.75">
      <c r="A48" s="104" t="s">
        <v>210</v>
      </c>
      <c r="B48" s="108" t="s">
        <v>211</v>
      </c>
      <c r="C48" s="258" t="s">
        <v>212</v>
      </c>
      <c r="D48" s="259"/>
      <c r="E48" s="259"/>
      <c r="F48" s="260"/>
      <c r="G48" s="107"/>
      <c r="H48" s="112"/>
      <c r="I48" s="112"/>
    </row>
    <row r="49" spans="1:9" ht="15.75">
      <c r="A49" s="102" t="s">
        <v>62</v>
      </c>
      <c r="B49" s="113" t="s">
        <v>213</v>
      </c>
      <c r="C49" s="261" t="s">
        <v>213</v>
      </c>
      <c r="D49" s="256"/>
      <c r="E49" s="256"/>
      <c r="F49" s="257"/>
      <c r="G49" s="103"/>
      <c r="H49" s="115"/>
      <c r="I49" s="115"/>
    </row>
    <row r="50" spans="1:9" ht="30" customHeight="1">
      <c r="A50" s="102" t="s">
        <v>74</v>
      </c>
      <c r="B50" s="113" t="s">
        <v>214</v>
      </c>
      <c r="C50" s="262" t="s">
        <v>214</v>
      </c>
      <c r="D50" s="253"/>
      <c r="E50" s="253"/>
      <c r="F50" s="254"/>
      <c r="G50" s="103"/>
      <c r="H50" s="115"/>
      <c r="I50" s="115"/>
    </row>
    <row r="51" spans="1:9" ht="15.75">
      <c r="A51" s="102" t="s">
        <v>86</v>
      </c>
      <c r="B51" s="113" t="s">
        <v>215</v>
      </c>
      <c r="C51" s="261" t="s">
        <v>215</v>
      </c>
      <c r="D51" s="256"/>
      <c r="E51" s="256"/>
      <c r="F51" s="257"/>
      <c r="G51" s="103"/>
      <c r="H51" s="115"/>
      <c r="I51" s="115"/>
    </row>
    <row r="52" spans="1:9" ht="30" customHeight="1">
      <c r="A52" s="102" t="s">
        <v>216</v>
      </c>
      <c r="B52" s="102" t="s">
        <v>217</v>
      </c>
      <c r="C52" s="252" t="s">
        <v>217</v>
      </c>
      <c r="D52" s="253"/>
      <c r="E52" s="253"/>
      <c r="F52" s="254"/>
      <c r="G52" s="103"/>
      <c r="H52" s="115">
        <f>H44+H45+H49</f>
        <v>12214</v>
      </c>
      <c r="I52" s="115">
        <f>I44+I45+I49</f>
        <v>17156</v>
      </c>
    </row>
    <row r="53" spans="1:9" ht="15.75">
      <c r="A53" s="102" t="s">
        <v>9</v>
      </c>
      <c r="B53" s="102" t="s">
        <v>218</v>
      </c>
      <c r="C53" s="255" t="s">
        <v>218</v>
      </c>
      <c r="D53" s="256"/>
      <c r="E53" s="256"/>
      <c r="F53" s="257"/>
      <c r="G53" s="103"/>
      <c r="H53" s="115"/>
      <c r="I53" s="115"/>
    </row>
    <row r="54" spans="1:9" ht="15.75">
      <c r="A54" s="102" t="s">
        <v>219</v>
      </c>
      <c r="B54" s="113" t="s">
        <v>220</v>
      </c>
      <c r="C54" s="261" t="s">
        <v>220</v>
      </c>
      <c r="D54" s="256"/>
      <c r="E54" s="256"/>
      <c r="F54" s="257"/>
      <c r="G54" s="103"/>
      <c r="H54" s="115">
        <f>H44+H45+H49+H50+H53</f>
        <v>12214</v>
      </c>
      <c r="I54" s="115">
        <f>I44+I45+I49+I50+I53</f>
        <v>17156</v>
      </c>
    </row>
    <row r="55" spans="1:9" ht="15.75">
      <c r="A55" s="104" t="s">
        <v>9</v>
      </c>
      <c r="B55" s="108" t="s">
        <v>221</v>
      </c>
      <c r="C55" s="258" t="s">
        <v>221</v>
      </c>
      <c r="D55" s="259"/>
      <c r="E55" s="259"/>
      <c r="F55" s="260"/>
      <c r="G55" s="107"/>
      <c r="H55" s="112"/>
      <c r="I55" s="112"/>
    </row>
    <row r="56" spans="1:9" ht="15.75">
      <c r="A56" s="104" t="s">
        <v>16</v>
      </c>
      <c r="B56" s="108" t="s">
        <v>222</v>
      </c>
      <c r="C56" s="258" t="s">
        <v>222</v>
      </c>
      <c r="D56" s="259"/>
      <c r="E56" s="259"/>
      <c r="F56" s="260"/>
      <c r="G56" s="107"/>
      <c r="H56" s="112"/>
      <c r="I56" s="112"/>
    </row>
    <row r="57" spans="1:9" ht="12.75">
      <c r="A57" s="116"/>
      <c r="B57" s="116"/>
      <c r="C57" s="116"/>
      <c r="D57" s="116"/>
      <c r="G57" s="117"/>
      <c r="H57" s="117"/>
      <c r="I57" s="117"/>
    </row>
    <row r="58" spans="1:9" ht="31.5">
      <c r="A58" s="118"/>
      <c r="B58" s="117"/>
      <c r="C58" s="265" t="s">
        <v>133</v>
      </c>
      <c r="D58" s="265"/>
      <c r="E58" s="117"/>
      <c r="F58" s="118"/>
      <c r="G58" s="119"/>
      <c r="I58" s="120" t="s">
        <v>134</v>
      </c>
    </row>
    <row r="59" spans="2:9" s="99" customFormat="1" ht="34.5" customHeight="1">
      <c r="B59" s="121"/>
      <c r="C59" s="263" t="s">
        <v>223</v>
      </c>
      <c r="D59" s="264"/>
      <c r="G59" s="122" t="s">
        <v>224</v>
      </c>
      <c r="I59" s="123" t="s">
        <v>109</v>
      </c>
    </row>
  </sheetData>
  <sheetProtection/>
  <mergeCells count="56">
    <mergeCell ref="C33:F33"/>
    <mergeCell ref="C34:F34"/>
    <mergeCell ref="C35:F35"/>
    <mergeCell ref="C40:F40"/>
    <mergeCell ref="C42:F42"/>
    <mergeCell ref="C36:F36"/>
    <mergeCell ref="C37:F37"/>
    <mergeCell ref="C38:F38"/>
    <mergeCell ref="C39:F39"/>
    <mergeCell ref="C41:F41"/>
    <mergeCell ref="C27:F27"/>
    <mergeCell ref="C28:F28"/>
    <mergeCell ref="C29:F29"/>
    <mergeCell ref="C30:F30"/>
    <mergeCell ref="C31:F31"/>
    <mergeCell ref="C32:F32"/>
    <mergeCell ref="A4:I4"/>
    <mergeCell ref="A5:I5"/>
    <mergeCell ref="A6:I6"/>
    <mergeCell ref="A7:I7"/>
    <mergeCell ref="C20:F20"/>
    <mergeCell ref="A16:I16"/>
    <mergeCell ref="A17:I17"/>
    <mergeCell ref="C18:F18"/>
    <mergeCell ref="C19:F19"/>
    <mergeCell ref="A18:B18"/>
    <mergeCell ref="A8:I8"/>
    <mergeCell ref="A9:I9"/>
    <mergeCell ref="A14:I14"/>
    <mergeCell ref="A15:I15"/>
    <mergeCell ref="A10:I10"/>
    <mergeCell ref="A11:I11"/>
    <mergeCell ref="A12:I12"/>
    <mergeCell ref="A13:I13"/>
    <mergeCell ref="C46:F46"/>
    <mergeCell ref="C21:F21"/>
    <mergeCell ref="C22:F22"/>
    <mergeCell ref="C23:F23"/>
    <mergeCell ref="C24:F24"/>
    <mergeCell ref="C43:F43"/>
    <mergeCell ref="C44:F44"/>
    <mergeCell ref="C45:F45"/>
    <mergeCell ref="C26:F26"/>
    <mergeCell ref="C25:F25"/>
    <mergeCell ref="C59:D59"/>
    <mergeCell ref="C58:D58"/>
    <mergeCell ref="C55:F55"/>
    <mergeCell ref="C56:F56"/>
    <mergeCell ref="C54:F54"/>
    <mergeCell ref="C51:F51"/>
    <mergeCell ref="C52:F52"/>
    <mergeCell ref="C53:F53"/>
    <mergeCell ref="C47:F47"/>
    <mergeCell ref="C48:F48"/>
    <mergeCell ref="C49:F49"/>
    <mergeCell ref="C50:F5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zoomScalePageLayoutView="0" workbookViewId="0" topLeftCell="D13">
      <selection activeCell="F24" sqref="F24"/>
    </sheetView>
  </sheetViews>
  <sheetFormatPr defaultColWidth="9.140625" defaultRowHeight="12.75"/>
  <cols>
    <col min="1" max="1" width="6.00390625" style="124" customWidth="1"/>
    <col min="2" max="2" width="32.8515625" style="125" customWidth="1"/>
    <col min="3" max="3" width="11.00390625" style="125" customWidth="1"/>
    <col min="4" max="13" width="11.140625" style="125" customWidth="1"/>
    <col min="14" max="16384" width="9.140625" style="125" customWidth="1"/>
  </cols>
  <sheetData>
    <row r="1" ht="12.75">
      <c r="I1" s="125" t="s">
        <v>225</v>
      </c>
    </row>
    <row r="2" ht="12.75">
      <c r="I2" s="125" t="s">
        <v>226</v>
      </c>
    </row>
    <row r="4" spans="1:11" s="127" customFormat="1" ht="12.75">
      <c r="A4" s="282" t="s">
        <v>227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="127" customFormat="1" ht="12.75">
      <c r="A5" s="126"/>
    </row>
    <row r="6" spans="1:11" s="130" customFormat="1" ht="21" customHeight="1">
      <c r="A6" s="128"/>
      <c r="B6" s="129"/>
      <c r="C6" s="288" t="s">
        <v>129</v>
      </c>
      <c r="D6" s="288"/>
      <c r="E6" s="288"/>
      <c r="F6" s="288"/>
      <c r="G6" s="288"/>
      <c r="H6" s="288"/>
      <c r="I6" s="288"/>
      <c r="J6" s="128"/>
      <c r="K6" s="128"/>
    </row>
    <row r="7" spans="1:11" s="127" customFormat="1" ht="12.75">
      <c r="A7" s="284" t="s">
        <v>140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</row>
    <row r="8" spans="1:7" s="127" customFormat="1" ht="12.75">
      <c r="A8" s="131"/>
      <c r="B8" s="131"/>
      <c r="C8" s="132"/>
      <c r="D8" s="132"/>
      <c r="E8" s="132"/>
      <c r="F8" s="132"/>
      <c r="G8" s="132"/>
    </row>
    <row r="9" spans="1:11" s="127" customFormat="1" ht="14.25">
      <c r="A9" s="285" t="s">
        <v>228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</row>
    <row r="10" s="127" customFormat="1" ht="12.75">
      <c r="A10" s="126"/>
    </row>
    <row r="11" spans="1:13" s="127" customFormat="1" ht="12.75">
      <c r="A11" s="281" t="s">
        <v>2</v>
      </c>
      <c r="B11" s="281" t="s">
        <v>229</v>
      </c>
      <c r="C11" s="281" t="s">
        <v>230</v>
      </c>
      <c r="D11" s="281" t="s">
        <v>231</v>
      </c>
      <c r="E11" s="281"/>
      <c r="F11" s="281"/>
      <c r="G11" s="281"/>
      <c r="H11" s="281"/>
      <c r="I11" s="281"/>
      <c r="J11" s="287"/>
      <c r="K11" s="287"/>
      <c r="L11" s="281"/>
      <c r="M11" s="281" t="s">
        <v>232</v>
      </c>
    </row>
    <row r="12" spans="1:13" s="127" customFormat="1" ht="108.75" customHeight="1">
      <c r="A12" s="281"/>
      <c r="B12" s="281"/>
      <c r="C12" s="281"/>
      <c r="D12" s="133" t="s">
        <v>266</v>
      </c>
      <c r="E12" s="133" t="s">
        <v>233</v>
      </c>
      <c r="F12" s="133" t="s">
        <v>234</v>
      </c>
      <c r="G12" s="133" t="s">
        <v>235</v>
      </c>
      <c r="H12" s="133" t="s">
        <v>236</v>
      </c>
      <c r="I12" s="134" t="s">
        <v>237</v>
      </c>
      <c r="J12" s="133" t="s">
        <v>238</v>
      </c>
      <c r="K12" s="3" t="s">
        <v>239</v>
      </c>
      <c r="L12" s="135" t="s">
        <v>240</v>
      </c>
      <c r="M12" s="281"/>
    </row>
    <row r="13" spans="1:13" s="127" customFormat="1" ht="12.75">
      <c r="A13" s="136">
        <v>1</v>
      </c>
      <c r="B13" s="136">
        <v>2</v>
      </c>
      <c r="C13" s="136">
        <v>3</v>
      </c>
      <c r="D13" s="136">
        <v>4</v>
      </c>
      <c r="E13" s="136">
        <v>5</v>
      </c>
      <c r="F13" s="136">
        <v>6</v>
      </c>
      <c r="G13" s="136">
        <v>7</v>
      </c>
      <c r="H13" s="136">
        <v>8</v>
      </c>
      <c r="I13" s="136">
        <v>9</v>
      </c>
      <c r="J13" s="136">
        <v>10</v>
      </c>
      <c r="K13" s="137" t="s">
        <v>241</v>
      </c>
      <c r="L13" s="136">
        <v>12</v>
      </c>
      <c r="M13" s="136">
        <v>13</v>
      </c>
    </row>
    <row r="14" spans="1:13" s="127" customFormat="1" ht="51">
      <c r="A14" s="133" t="s">
        <v>242</v>
      </c>
      <c r="B14" s="138" t="s">
        <v>243</v>
      </c>
      <c r="C14" s="139">
        <f aca="true" t="shared" si="0" ref="C14:M14">SUM(C15:C16)</f>
        <v>887</v>
      </c>
      <c r="D14" s="139">
        <f t="shared" si="0"/>
        <v>0</v>
      </c>
      <c r="E14" s="139">
        <f t="shared" si="0"/>
        <v>0</v>
      </c>
      <c r="F14" s="139">
        <f t="shared" si="0"/>
        <v>357</v>
      </c>
      <c r="G14" s="139">
        <f t="shared" si="0"/>
        <v>357</v>
      </c>
      <c r="H14" s="139">
        <f t="shared" si="0"/>
        <v>0</v>
      </c>
      <c r="I14" s="139">
        <f t="shared" si="0"/>
        <v>887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</row>
    <row r="15" spans="1:14" s="127" customFormat="1" ht="15" customHeight="1">
      <c r="A15" s="136" t="s">
        <v>244</v>
      </c>
      <c r="B15" s="140" t="s">
        <v>245</v>
      </c>
      <c r="C15" s="136">
        <v>887</v>
      </c>
      <c r="D15" s="136"/>
      <c r="E15" s="136"/>
      <c r="F15" s="136">
        <v>357</v>
      </c>
      <c r="G15" s="136">
        <v>357</v>
      </c>
      <c r="H15" s="136"/>
      <c r="I15" s="136">
        <v>887</v>
      </c>
      <c r="J15" s="136"/>
      <c r="K15" s="136"/>
      <c r="L15" s="136"/>
      <c r="M15" s="139">
        <f>C15+D15+E15+F15-G15-H15-I15-J15-K15+L15</f>
        <v>0</v>
      </c>
      <c r="N15" s="127" t="s">
        <v>246</v>
      </c>
    </row>
    <row r="16" spans="1:13" s="127" customFormat="1" ht="15" customHeight="1">
      <c r="A16" s="136" t="s">
        <v>247</v>
      </c>
      <c r="B16" s="140" t="s">
        <v>248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9">
        <f>C16+D16+E16+F16-G16-H16-I16-J16-K16+L16</f>
        <v>0</v>
      </c>
    </row>
    <row r="17" spans="1:13" s="127" customFormat="1" ht="54" customHeight="1">
      <c r="A17" s="133" t="s">
        <v>249</v>
      </c>
      <c r="B17" s="138" t="s">
        <v>250</v>
      </c>
      <c r="C17" s="139">
        <f aca="true" t="shared" si="1" ref="C17:M17">SUM(C18:C19)</f>
        <v>253103</v>
      </c>
      <c r="D17" s="139">
        <f t="shared" si="1"/>
        <v>306966</v>
      </c>
      <c r="E17" s="139">
        <f t="shared" si="1"/>
        <v>0</v>
      </c>
      <c r="F17" s="139">
        <f t="shared" si="1"/>
        <v>0</v>
      </c>
      <c r="G17" s="139">
        <f t="shared" si="1"/>
        <v>0</v>
      </c>
      <c r="H17" s="139">
        <f t="shared" si="1"/>
        <v>0</v>
      </c>
      <c r="I17" s="139">
        <f t="shared" si="1"/>
        <v>341492</v>
      </c>
      <c r="J17" s="139">
        <f t="shared" si="1"/>
        <v>0</v>
      </c>
      <c r="K17" s="139">
        <f t="shared" si="1"/>
        <v>0</v>
      </c>
      <c r="L17" s="139">
        <f t="shared" si="1"/>
        <v>0</v>
      </c>
      <c r="M17" s="139">
        <f t="shared" si="1"/>
        <v>218577</v>
      </c>
    </row>
    <row r="18" spans="1:13" s="127" customFormat="1" ht="15" customHeight="1">
      <c r="A18" s="136" t="s">
        <v>251</v>
      </c>
      <c r="B18" s="140" t="s">
        <v>245</v>
      </c>
      <c r="C18" s="136">
        <v>253103</v>
      </c>
      <c r="D18" s="136">
        <v>3800</v>
      </c>
      <c r="E18" s="136"/>
      <c r="F18" s="136"/>
      <c r="G18" s="136"/>
      <c r="H18" s="136"/>
      <c r="I18" s="136">
        <v>38326</v>
      </c>
      <c r="J18" s="136"/>
      <c r="K18" s="136"/>
      <c r="L18" s="136"/>
      <c r="M18" s="139">
        <f>C18+D18+E18+F18-G18-H18-I18-J18-K18+L18</f>
        <v>218577</v>
      </c>
    </row>
    <row r="19" spans="1:13" s="127" customFormat="1" ht="15" customHeight="1">
      <c r="A19" s="136" t="s">
        <v>252</v>
      </c>
      <c r="B19" s="140" t="s">
        <v>248</v>
      </c>
      <c r="C19" s="136"/>
      <c r="D19" s="136">
        <v>303166</v>
      </c>
      <c r="E19" s="136"/>
      <c r="F19" s="136"/>
      <c r="G19" s="136"/>
      <c r="H19" s="136"/>
      <c r="I19" s="136">
        <v>303166</v>
      </c>
      <c r="J19" s="136"/>
      <c r="K19" s="136"/>
      <c r="L19" s="136"/>
      <c r="M19" s="139">
        <f>C19+D19+E19+F19-G19-H19-I19-J19-K19+L19</f>
        <v>0</v>
      </c>
    </row>
    <row r="20" spans="1:13" s="127" customFormat="1" ht="77.25" customHeight="1">
      <c r="A20" s="133" t="s">
        <v>253</v>
      </c>
      <c r="B20" s="138" t="s">
        <v>254</v>
      </c>
      <c r="C20" s="139">
        <f aca="true" t="shared" si="2" ref="C20:M20">SUM(C21:C22)</f>
        <v>0</v>
      </c>
      <c r="D20" s="139">
        <f t="shared" si="2"/>
        <v>0</v>
      </c>
      <c r="E20" s="139">
        <f t="shared" si="2"/>
        <v>0</v>
      </c>
      <c r="F20" s="139">
        <f t="shared" si="2"/>
        <v>0</v>
      </c>
      <c r="G20" s="139">
        <f t="shared" si="2"/>
        <v>0</v>
      </c>
      <c r="H20" s="139">
        <f t="shared" si="2"/>
        <v>0</v>
      </c>
      <c r="I20" s="139">
        <f t="shared" si="2"/>
        <v>0</v>
      </c>
      <c r="J20" s="139">
        <f t="shared" si="2"/>
        <v>0</v>
      </c>
      <c r="K20" s="139">
        <f t="shared" si="2"/>
        <v>0</v>
      </c>
      <c r="L20" s="139">
        <f t="shared" si="2"/>
        <v>0</v>
      </c>
      <c r="M20" s="139">
        <f t="shared" si="2"/>
        <v>0</v>
      </c>
    </row>
    <row r="21" spans="1:13" s="127" customFormat="1" ht="15" customHeight="1">
      <c r="A21" s="136" t="s">
        <v>255</v>
      </c>
      <c r="B21" s="140" t="s">
        <v>245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9">
        <f>C21+D21+E21+F21-G21-H21-I21-J21-K21+L21</f>
        <v>0</v>
      </c>
    </row>
    <row r="22" spans="1:13" s="127" customFormat="1" ht="15" customHeight="1">
      <c r="A22" s="136" t="s">
        <v>256</v>
      </c>
      <c r="B22" s="140" t="s">
        <v>248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9">
        <f>C22+D22+E22+F22-G22-H22-I22-J22-K22+L22</f>
        <v>0</v>
      </c>
    </row>
    <row r="23" spans="1:13" s="127" customFormat="1" ht="15" customHeight="1">
      <c r="A23" s="133" t="s">
        <v>257</v>
      </c>
      <c r="B23" s="138" t="s">
        <v>258</v>
      </c>
      <c r="C23" s="139">
        <f aca="true" t="shared" si="3" ref="C23:M23">SUM(C24:C25)</f>
        <v>0</v>
      </c>
      <c r="D23" s="139">
        <f t="shared" si="3"/>
        <v>0</v>
      </c>
      <c r="E23" s="139">
        <f t="shared" si="3"/>
        <v>0</v>
      </c>
      <c r="F23" s="139">
        <f t="shared" si="3"/>
        <v>16686</v>
      </c>
      <c r="G23" s="139">
        <f t="shared" si="3"/>
        <v>0</v>
      </c>
      <c r="H23" s="139">
        <f t="shared" si="3"/>
        <v>0</v>
      </c>
      <c r="I23" s="139">
        <f t="shared" si="3"/>
        <v>1668</v>
      </c>
      <c r="J23" s="139">
        <f t="shared" si="3"/>
        <v>0</v>
      </c>
      <c r="K23" s="139">
        <f t="shared" si="3"/>
        <v>0</v>
      </c>
      <c r="L23" s="139">
        <f t="shared" si="3"/>
        <v>0</v>
      </c>
      <c r="M23" s="139">
        <f t="shared" si="3"/>
        <v>15018</v>
      </c>
    </row>
    <row r="24" spans="1:13" s="127" customFormat="1" ht="15" customHeight="1">
      <c r="A24" s="136" t="s">
        <v>259</v>
      </c>
      <c r="B24" s="140" t="s">
        <v>245</v>
      </c>
      <c r="C24" s="136"/>
      <c r="D24" s="136"/>
      <c r="E24" s="136"/>
      <c r="F24" s="136">
        <v>16686</v>
      </c>
      <c r="G24" s="136"/>
      <c r="H24" s="136"/>
      <c r="I24" s="136">
        <v>1668</v>
      </c>
      <c r="J24" s="136"/>
      <c r="K24" s="136"/>
      <c r="L24" s="136"/>
      <c r="M24" s="139">
        <f>C24+D24+E24+F24-G24-H24-I24-J24-K24+L24</f>
        <v>15018</v>
      </c>
    </row>
    <row r="25" spans="1:13" s="127" customFormat="1" ht="15" customHeight="1">
      <c r="A25" s="136" t="s">
        <v>260</v>
      </c>
      <c r="B25" s="140" t="s">
        <v>248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9">
        <f>C25+D25+E25+F25-G25-H25-I25-J25-K25+L25</f>
        <v>0</v>
      </c>
    </row>
    <row r="26" spans="1:13" s="127" customFormat="1" ht="15" customHeight="1">
      <c r="A26" s="133" t="s">
        <v>261</v>
      </c>
      <c r="B26" s="138" t="s">
        <v>262</v>
      </c>
      <c r="C26" s="141">
        <f aca="true" t="shared" si="4" ref="C26:M26">C14+C17+C20+C23</f>
        <v>253990</v>
      </c>
      <c r="D26" s="141">
        <f t="shared" si="4"/>
        <v>306966</v>
      </c>
      <c r="E26" s="141">
        <f t="shared" si="4"/>
        <v>0</v>
      </c>
      <c r="F26" s="141">
        <f t="shared" si="4"/>
        <v>17043</v>
      </c>
      <c r="G26" s="141">
        <f t="shared" si="4"/>
        <v>357</v>
      </c>
      <c r="H26" s="141">
        <f t="shared" si="4"/>
        <v>0</v>
      </c>
      <c r="I26" s="141">
        <f t="shared" si="4"/>
        <v>344047</v>
      </c>
      <c r="J26" s="141">
        <f t="shared" si="4"/>
        <v>0</v>
      </c>
      <c r="K26" s="141">
        <f t="shared" si="4"/>
        <v>0</v>
      </c>
      <c r="L26" s="141">
        <f t="shared" si="4"/>
        <v>0</v>
      </c>
      <c r="M26" s="141">
        <f t="shared" si="4"/>
        <v>233595</v>
      </c>
    </row>
    <row r="28" spans="1:5" s="142" customFormat="1" ht="12.75">
      <c r="A28" s="142" t="s">
        <v>263</v>
      </c>
      <c r="C28" s="143" t="s">
        <v>264</v>
      </c>
      <c r="D28" s="143"/>
      <c r="E28" s="144"/>
    </row>
    <row r="29" spans="3:6" s="142" customFormat="1" ht="12.75">
      <c r="C29" s="144" t="s">
        <v>265</v>
      </c>
      <c r="D29" s="144"/>
      <c r="E29" s="144"/>
      <c r="F29" s="144"/>
    </row>
  </sheetData>
  <sheetProtection/>
  <mergeCells count="9">
    <mergeCell ref="M11:M12"/>
    <mergeCell ref="A4:K4"/>
    <mergeCell ref="A7:K7"/>
    <mergeCell ref="A9:K9"/>
    <mergeCell ref="A11:A12"/>
    <mergeCell ref="B11:B12"/>
    <mergeCell ref="C11:C12"/>
    <mergeCell ref="D11:L11"/>
    <mergeCell ref="C6:I6"/>
  </mergeCells>
  <printOptions horizontalCentered="1"/>
  <pageMargins left="0.25" right="0.25" top="0.75" bottom="0.75" header="0.3" footer="0.3"/>
  <pageSetup fitToHeight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Laima R</cp:lastModifiedBy>
  <cp:lastPrinted>2012-11-21T14:23:09Z</cp:lastPrinted>
  <dcterms:created xsi:type="dcterms:W3CDTF">2009-07-20T14:30:53Z</dcterms:created>
  <dcterms:modified xsi:type="dcterms:W3CDTF">2012-11-28T11:18:31Z</dcterms:modified>
  <cp:category/>
  <cp:version/>
  <cp:contentType/>
  <cp:contentStatus/>
</cp:coreProperties>
</file>